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6"/>
  <workbookPr defaultThemeVersion="166925"/>
  <mc:AlternateContent xmlns:mc="http://schemas.openxmlformats.org/markup-compatibility/2006">
    <mc:Choice Requires="x15">
      <x15ac:absPath xmlns:x15ac="http://schemas.microsoft.com/office/spreadsheetml/2010/11/ac" url="D:\LICITAÇÃO 2023 - GOMES EMPREENDIMENTOS\2024 10 23 - Coren SE\4 - Proposta Final\"/>
    </mc:Choice>
  </mc:AlternateContent>
  <xr:revisionPtr revIDLastSave="0" documentId="13_ncr:1_{83C1B651-0495-4F9E-BD1B-D2438F0B217E}" xr6:coauthVersionLast="47" xr6:coauthVersionMax="47" xr10:uidLastSave="{00000000-0000-0000-0000-000000000000}"/>
  <bookViews>
    <workbookView xWindow="-120" yWindow="-120" windowWidth="20730" windowHeight="11160" tabRatio="927" activeTab="4" xr2:uid="{00000000-000D-0000-FFFF-FFFF00000000}"/>
  </bookViews>
  <sheets>
    <sheet name="PROPOSTA" sheetId="39" r:id="rId1"/>
    <sheet name="RECEPÇAO" sheetId="2" r:id="rId2"/>
    <sheet name="MOTORISTA" sheetId="37" r:id="rId3"/>
    <sheet name="ASG" sheetId="38" r:id="rId4"/>
    <sheet name="Diarias MOTORISTA" sheetId="40" r:id="rId5"/>
  </sheets>
  <definedNames>
    <definedName name="Area_2" localSheetId="0">!#REF!</definedName>
    <definedName name="Area_2">!#REF!</definedName>
    <definedName name="_xlnm.Print_Area" localSheetId="0">PROPOSTA!$A$1:$J$89</definedName>
    <definedName name="aREA1" localSheetId="0">!#REF!</definedName>
    <definedName name="aREA1">!#REF!</definedName>
    <definedName name="area2" localSheetId="0">!#REF!</definedName>
    <definedName name="area2">!#REF!</definedName>
    <definedName name="Area3" localSheetId="0">!#REF!</definedName>
    <definedName name="Area3">!#REF!</definedName>
    <definedName name="Area4">!#REF!</definedName>
    <definedName name="Excel_BuiltIn_Print_Area">!#REF!</definedName>
    <definedName name="Excel_BuiltIn_Print_Area_1">!#REF!</definedName>
    <definedName name="Excel_BuiltIn_Print_Area_1_1">#REF!</definedName>
    <definedName name="Excel_BuiltIn_Print_Area_1_1_1" localSheetId="0">#REF!</definedName>
    <definedName name="Excel_BuiltIn_Print_Area_1_1_1">#REF!</definedName>
    <definedName name="Excel_BuiltIn_Print_Area_2" localSheetId="0">!#REF!</definedName>
    <definedName name="Excel_BuiltIn_Print_Area_2">!#REF!</definedName>
    <definedName name="Excel_BuiltIn_Print_Area_2_1">#REF!</definedName>
    <definedName name="Excel_BuiltIn_Print_Area_3" localSheetId="0">#REF!</definedName>
    <definedName name="Excel_BuiltIn_Print_Area_3">#REF!</definedName>
    <definedName name="Excel_BuiltIn_Print_Area_3_1" localSheetId="0">#REF!</definedName>
    <definedName name="Excel_BuiltIn_Print_Area_3_1">#REF!</definedName>
    <definedName name="Excel_BuiltIn_Print_Area_4_1" localSheetId="0">#REF!</definedName>
    <definedName name="Excel_BuiltIn_Print_Area_4_1">#REF!</definedName>
    <definedName name="Excel_BuiltIn_Print_Area_4_1_1" localSheetId="0">#REF!</definedName>
    <definedName name="Excel_BuiltIn_Print_Area_4_1_1">#REF!</definedName>
    <definedName name="Excel_BuiltIn_Print_Area_5_1" localSheetId="0">#REF!</definedName>
    <definedName name="Excel_BuiltIn_Print_Area_5_1">#REF!</definedName>
    <definedName name="Excel_BuiltIn_Print_Area_5_1_1" localSheetId="0">#REF!</definedName>
    <definedName name="Excel_BuiltIn_Print_Area_5_1_1">#REF!</definedName>
    <definedName name="Excel_BuiltIn_Print_Area_5_1_1_1" localSheetId="0">#REF!</definedName>
    <definedName name="Excel_BuiltIn_Print_Area_5_1_1_1">#REF!</definedName>
    <definedName name="Excel_BuiltIn_Print_Area_6_1" localSheetId="0">#REF!</definedName>
    <definedName name="Excel_BuiltIn_Print_Area_6_1">#REF!</definedName>
    <definedName name="Excel_BuiltIn_Print_Area_6_1_1" localSheetId="0">#REF!</definedName>
    <definedName name="Excel_BuiltIn_Print_Area_6_1_1">#REF!</definedName>
    <definedName name="Excel_BuiltIn_Print_Area_7_1_1" localSheetId="0">#REF!</definedName>
    <definedName name="Excel_BuiltIn_Print_Area_7_1_1">#REF!</definedName>
    <definedName name="Excel_BuiltIn_Print_Area_8_1" localSheetId="0">#REF!</definedName>
    <definedName name="Excel_BuiltIn_Print_Area_8_1">#REF!</definedName>
    <definedName name="Excel_BuiltIn_Print_Titles_3" localSheetId="0">#REF!</definedName>
    <definedName name="Excel_BuiltIn_Print_Titles_3">#REF!</definedName>
    <definedName name="Excel_um" localSheetId="0">!#REF!</definedName>
    <definedName name="Excel_um">!#REF!</definedName>
    <definedName name="Pintor" localSheetId="0">!#REF!</definedName>
    <definedName name="Pintor">!#REF!</definedName>
    <definedName name="Pintor1">!#REF!</definedName>
    <definedName name="Print_Area" localSheetId="3">ASG!$A$1:$D$86</definedName>
    <definedName name="Print_Area" localSheetId="4">'Diarias MOTORISTA'!$A$1:$D$86</definedName>
    <definedName name="Print_Area" localSheetId="2">MOTORISTA!$A$1:$D$86</definedName>
    <definedName name="Print_Area" localSheetId="0">PROPOSTA!$A$1:$J$89</definedName>
    <definedName name="Print_Area" localSheetId="1">RECEPÇAO!$A$1:$D$86</definedName>
    <definedName name="TABLE_1">NA()</definedName>
    <definedName name="TABLE_10_1">NA()</definedName>
    <definedName name="TABLE_11_1">NA()</definedName>
    <definedName name="TABLE_12_1">NA()</definedName>
    <definedName name="TABLE_13_1">NA()</definedName>
    <definedName name="TABLE_14_1">NA()</definedName>
    <definedName name="TABLE_15_1">NA()</definedName>
    <definedName name="TABLE_16_1">NA()</definedName>
    <definedName name="TABLE_17_1">NA()</definedName>
    <definedName name="TABLE_18_1">NA()</definedName>
    <definedName name="TABLE_19_1">NA()</definedName>
    <definedName name="TABLE_2_1">NA()</definedName>
    <definedName name="TABLE_2_7">"$#REF!.$D$69:$D$82"</definedName>
    <definedName name="TABLE_20_1">NA()</definedName>
    <definedName name="TABLE_3_1">NA()</definedName>
    <definedName name="TABLE_3_7">"$#REF!.$D$69:$D$82"</definedName>
    <definedName name="TABLE_4_1">NA()</definedName>
    <definedName name="TABLE_4_7">"$#REF!.$D$69:$D$82"</definedName>
    <definedName name="TABLE_5_1">NA()</definedName>
    <definedName name="TABLE_5_7">"$#REF!.$D$69:$D$82"</definedName>
    <definedName name="TABLE_6_1">NA()</definedName>
    <definedName name="TABLE_6_7">"$#REF!.$C$10:$C$10"</definedName>
    <definedName name="TABLE_7">"$#REF!.$D$69:$D$82"</definedName>
    <definedName name="TABLE_7_1">NA()</definedName>
    <definedName name="TABLE_8_1">NA()</definedName>
    <definedName name="TABLE_9_1">NA()</definedName>
    <definedName name="um" localSheetId="0">!#REF!</definedName>
    <definedName name="um">!#REF!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78" i="40" l="1"/>
  <c r="C70" i="40"/>
  <c r="D59" i="40"/>
  <c r="D61" i="40" s="1"/>
  <c r="D54" i="40"/>
  <c r="C48" i="40"/>
  <c r="C49" i="40" s="1"/>
  <c r="C43" i="40"/>
  <c r="C51" i="40" s="1"/>
  <c r="C36" i="40"/>
  <c r="C25" i="40"/>
  <c r="D11" i="40"/>
  <c r="D13" i="40" s="1"/>
  <c r="H46" i="39"/>
  <c r="C78" i="38"/>
  <c r="C70" i="38"/>
  <c r="D59" i="38"/>
  <c r="D61" i="38" s="1"/>
  <c r="D54" i="38"/>
  <c r="C43" i="38"/>
  <c r="C36" i="38"/>
  <c r="C25" i="38"/>
  <c r="D13" i="38"/>
  <c r="D33" i="38" s="1"/>
  <c r="D12" i="38"/>
  <c r="D11" i="38"/>
  <c r="C78" i="37"/>
  <c r="C70" i="37"/>
  <c r="D59" i="37"/>
  <c r="D54" i="37"/>
  <c r="C43" i="37"/>
  <c r="C36" i="37"/>
  <c r="C25" i="37"/>
  <c r="D13" i="37"/>
  <c r="D33" i="37" s="1"/>
  <c r="D12" i="37"/>
  <c r="D11" i="37"/>
  <c r="D32" i="40" l="1"/>
  <c r="D22" i="40"/>
  <c r="D18" i="40"/>
  <c r="D40" i="40"/>
  <c r="D43" i="40" s="1"/>
  <c r="D33" i="40"/>
  <c r="D29" i="40"/>
  <c r="D23" i="40"/>
  <c r="D19" i="40"/>
  <c r="D48" i="40"/>
  <c r="D49" i="40" s="1"/>
  <c r="D42" i="40"/>
  <c r="D31" i="40"/>
  <c r="D21" i="40"/>
  <c r="D17" i="40"/>
  <c r="D41" i="40"/>
  <c r="D35" i="40"/>
  <c r="D30" i="40"/>
  <c r="D24" i="40"/>
  <c r="D20" i="40"/>
  <c r="D20" i="38"/>
  <c r="D24" i="38"/>
  <c r="D30" i="38"/>
  <c r="D40" i="38"/>
  <c r="D17" i="38"/>
  <c r="D21" i="38"/>
  <c r="D31" i="38"/>
  <c r="D35" i="38"/>
  <c r="D41" i="38"/>
  <c r="C48" i="38"/>
  <c r="C49" i="38" s="1"/>
  <c r="C51" i="38" s="1"/>
  <c r="D18" i="38"/>
  <c r="D22" i="38"/>
  <c r="D32" i="38"/>
  <c r="D42" i="38"/>
  <c r="D19" i="38"/>
  <c r="D23" i="38"/>
  <c r="D29" i="38"/>
  <c r="D61" i="37"/>
  <c r="C51" i="37"/>
  <c r="D30" i="37"/>
  <c r="D20" i="37"/>
  <c r="D24" i="37"/>
  <c r="D40" i="37"/>
  <c r="D17" i="37"/>
  <c r="D21" i="37"/>
  <c r="D31" i="37"/>
  <c r="D35" i="37"/>
  <c r="D41" i="37"/>
  <c r="C48" i="37"/>
  <c r="C49" i="37" s="1"/>
  <c r="D18" i="37"/>
  <c r="D22" i="37"/>
  <c r="D32" i="37"/>
  <c r="D42" i="37"/>
  <c r="D48" i="37"/>
  <c r="D49" i="37" s="1"/>
  <c r="D19" i="37"/>
  <c r="D23" i="37"/>
  <c r="D29" i="37"/>
  <c r="D25" i="40" l="1"/>
  <c r="D36" i="40"/>
  <c r="D25" i="38"/>
  <c r="D43" i="38"/>
  <c r="D36" i="38"/>
  <c r="D48" i="38"/>
  <c r="D49" i="38" s="1"/>
  <c r="D36" i="37"/>
  <c r="D25" i="37"/>
  <c r="D43" i="37"/>
  <c r="D51" i="40" l="1"/>
  <c r="D63" i="40" s="1"/>
  <c r="D51" i="38"/>
  <c r="D63" i="38" s="1"/>
  <c r="D51" i="37"/>
  <c r="D63" i="37" s="1"/>
  <c r="D68" i="40" l="1"/>
  <c r="D69" i="40"/>
  <c r="D68" i="38"/>
  <c r="D69" i="38"/>
  <c r="D68" i="37"/>
  <c r="D69" i="37"/>
  <c r="D70" i="40" l="1"/>
  <c r="D72" i="40" s="1"/>
  <c r="D70" i="38"/>
  <c r="D72" i="38" s="1"/>
  <c r="D70" i="37"/>
  <c r="D72" i="37" s="1"/>
  <c r="D77" i="40" l="1"/>
  <c r="D76" i="40"/>
  <c r="D75" i="40"/>
  <c r="D77" i="38"/>
  <c r="D76" i="38"/>
  <c r="D75" i="38"/>
  <c r="D77" i="37"/>
  <c r="D76" i="37"/>
  <c r="D75" i="37"/>
  <c r="D78" i="40" l="1"/>
  <c r="D79" i="40" s="1"/>
  <c r="D78" i="38"/>
  <c r="D79" i="38" s="1"/>
  <c r="D78" i="37"/>
  <c r="D83" i="40" l="1"/>
  <c r="D85" i="40" s="1"/>
  <c r="D83" i="38"/>
  <c r="D79" i="37"/>
  <c r="D83" i="37"/>
  <c r="D85" i="38" l="1"/>
  <c r="F45" i="39"/>
  <c r="G45" i="39" s="1"/>
  <c r="H45" i="39" s="1"/>
  <c r="E45" i="39" s="1"/>
  <c r="D85" i="37"/>
  <c r="F44" i="39"/>
  <c r="G44" i="39" s="1"/>
  <c r="H44" i="39" s="1"/>
  <c r="E44" i="39" s="1"/>
  <c r="D59" i="2" l="1"/>
  <c r="D54" i="2" l="1"/>
  <c r="D11" i="2" l="1"/>
  <c r="C78" i="2"/>
  <c r="C70" i="2"/>
  <c r="C43" i="2"/>
  <c r="C36" i="2"/>
  <c r="C25" i="2"/>
  <c r="D12" i="2"/>
  <c r="C48" i="2" l="1"/>
  <c r="C49" i="2" s="1"/>
  <c r="C51" i="2" s="1"/>
  <c r="D13" i="2"/>
  <c r="D23" i="2" s="1"/>
  <c r="D19" i="2" l="1"/>
  <c r="D33" i="2"/>
  <c r="D18" i="2"/>
  <c r="D22" i="2"/>
  <c r="D42" i="2"/>
  <c r="D24" i="2"/>
  <c r="D20" i="2"/>
  <c r="D48" i="2"/>
  <c r="D49" i="2" s="1"/>
  <c r="D30" i="2"/>
  <c r="D29" i="2"/>
  <c r="D17" i="2"/>
  <c r="D40" i="2"/>
  <c r="D35" i="2"/>
  <c r="D21" i="2"/>
  <c r="D31" i="2"/>
  <c r="D32" i="2"/>
  <c r="D41" i="2"/>
  <c r="D61" i="2"/>
  <c r="D25" i="2" l="1"/>
  <c r="D36" i="2"/>
  <c r="D43" i="2"/>
  <c r="D51" i="2" l="1"/>
  <c r="D63" i="2" s="1"/>
  <c r="D69" i="2" s="1"/>
  <c r="D68" i="2" l="1"/>
  <c r="D70" i="2" s="1"/>
  <c r="D72" i="2" s="1"/>
  <c r="D76" i="2" s="1"/>
  <c r="D77" i="2" l="1"/>
  <c r="D75" i="2"/>
  <c r="D78" i="2" l="1"/>
  <c r="D79" i="2" s="1"/>
  <c r="D83" i="2" l="1"/>
  <c r="G43" i="39" s="1"/>
  <c r="H43" i="39" s="1"/>
  <c r="G47" i="39" l="1"/>
  <c r="G48" i="39" s="1"/>
  <c r="D85" i="2"/>
</calcChain>
</file>

<file path=xl/sharedStrings.xml><?xml version="1.0" encoding="utf-8"?>
<sst xmlns="http://schemas.openxmlformats.org/spreadsheetml/2006/main" count="470" uniqueCount="165">
  <si>
    <t>PROPOSTA DE PREÇO</t>
  </si>
  <si>
    <t>DADOS DA EMPRESA</t>
  </si>
  <si>
    <t>CNPJ</t>
  </si>
  <si>
    <t>ENDEREÇO</t>
  </si>
  <si>
    <t>CIDADE</t>
  </si>
  <si>
    <t>ESTADO</t>
  </si>
  <si>
    <t>CEP</t>
  </si>
  <si>
    <t>TELEFONE</t>
  </si>
  <si>
    <t>FAX</t>
  </si>
  <si>
    <t>E-MAIL</t>
  </si>
  <si>
    <t>CPF</t>
  </si>
  <si>
    <t>RG</t>
  </si>
  <si>
    <t>DADOS BANCÁRIOS PARA DEPÓSITO</t>
  </si>
  <si>
    <t>BANCO</t>
  </si>
  <si>
    <t>AGÊNCIA</t>
  </si>
  <si>
    <t>CONTA – CORRENTE</t>
  </si>
  <si>
    <t>ITEM</t>
  </si>
  <si>
    <t>DESCRIÇÃO</t>
  </si>
  <si>
    <t>QUANT.</t>
  </si>
  <si>
    <t>VALOR MENSAL</t>
  </si>
  <si>
    <t>PLANILHA DE CUSTOS</t>
  </si>
  <si>
    <t>I - MÃO DE OBRA/SALÁRIOS</t>
  </si>
  <si>
    <t>Categoria Profissional:</t>
  </si>
  <si>
    <t>Quantidade de Postos:</t>
  </si>
  <si>
    <t>Regime:</t>
  </si>
  <si>
    <t>SALÁRIO</t>
  </si>
  <si>
    <t>Componente</t>
  </si>
  <si>
    <t>VALOR UNIT.</t>
  </si>
  <si>
    <t>Salário</t>
  </si>
  <si>
    <t>Adicional Insalubridade</t>
  </si>
  <si>
    <t>Outros</t>
  </si>
  <si>
    <t>II - ENCARGOS SOCIAIS</t>
  </si>
  <si>
    <t>GRUPO  A</t>
  </si>
  <si>
    <t>ENCARGOS</t>
  </si>
  <si>
    <t>(%)</t>
  </si>
  <si>
    <t>INSS</t>
  </si>
  <si>
    <t>SÁLARIO EDUCAÇÃO</t>
  </si>
  <si>
    <t>SAT</t>
  </si>
  <si>
    <t>SESC OU SESI</t>
  </si>
  <si>
    <t>SENAI-SENAC</t>
  </si>
  <si>
    <t>SEBRAE</t>
  </si>
  <si>
    <t>INCRA</t>
  </si>
  <si>
    <t>FGTS</t>
  </si>
  <si>
    <t>Total do Grupo A</t>
  </si>
  <si>
    <t>GRUPO  B</t>
  </si>
  <si>
    <t>Férias</t>
  </si>
  <si>
    <t>Auxilio Doença</t>
  </si>
  <si>
    <t>Licença Paternidade</t>
  </si>
  <si>
    <t>Faltas Legais</t>
  </si>
  <si>
    <t>Acidente de Trabalho</t>
  </si>
  <si>
    <t>Aviso Prévio Trabalhado</t>
  </si>
  <si>
    <t>13º Salário</t>
  </si>
  <si>
    <t>Total do Grupo B</t>
  </si>
  <si>
    <t>GRUPO  C</t>
  </si>
  <si>
    <t>Aviso Prévio Indenizado</t>
  </si>
  <si>
    <t>Indenização Adicional</t>
  </si>
  <si>
    <t>Indenização Complementar</t>
  </si>
  <si>
    <t>Total  do Grupo C</t>
  </si>
  <si>
    <t>GRUPO D</t>
  </si>
  <si>
    <t>Incidência Cumulativa do Grupo “A” sobre o Grupo “B”</t>
  </si>
  <si>
    <t>Total do Grupo D</t>
  </si>
  <si>
    <r>
      <rPr>
        <b/>
        <sz val="10"/>
        <rFont val="Times New Roman"/>
        <family val="1"/>
        <charset val="1"/>
      </rPr>
      <t>III - INSUMOS (</t>
    </r>
    <r>
      <rPr>
        <b/>
        <vertAlign val="superscript"/>
        <sz val="10"/>
        <rFont val="Times New Roman"/>
        <family val="1"/>
        <charset val="1"/>
      </rPr>
      <t>20</t>
    </r>
    <r>
      <rPr>
        <b/>
        <sz val="10"/>
        <rFont val="Times New Roman"/>
        <family val="1"/>
        <charset val="1"/>
      </rPr>
      <t>)</t>
    </r>
  </si>
  <si>
    <t>Insumo</t>
  </si>
  <si>
    <t>QUANTIDADE</t>
  </si>
  <si>
    <t>VALOR TOTAL</t>
  </si>
  <si>
    <t>Vale Transporte</t>
  </si>
  <si>
    <t>01</t>
  </si>
  <si>
    <t>Assintencia Social Familiar</t>
  </si>
  <si>
    <t>Equipamentos</t>
  </si>
  <si>
    <t>Vale  alimentação</t>
  </si>
  <si>
    <t>22</t>
  </si>
  <si>
    <t>Benefico Social Familiar</t>
  </si>
  <si>
    <t>TOTAL DOS INSUMOS</t>
  </si>
  <si>
    <t>TOTAL ITEM I + II + III</t>
  </si>
  <si>
    <t>Fator</t>
  </si>
  <si>
    <t>0,9135</t>
  </si>
  <si>
    <t>IV - DEMAIS COMPONENTES</t>
  </si>
  <si>
    <t>LDI</t>
  </si>
  <si>
    <t>Taxa de Administração</t>
  </si>
  <si>
    <t>Lucro</t>
  </si>
  <si>
    <t>TOTAL</t>
  </si>
  <si>
    <t>TOTAL ITEM I + II + III + IV</t>
  </si>
  <si>
    <t>V - TRIBUTOS</t>
  </si>
  <si>
    <t>TRIBUTOS</t>
  </si>
  <si>
    <t>PERCENTUAL</t>
  </si>
  <si>
    <t>ISS</t>
  </si>
  <si>
    <t>COFINS</t>
  </si>
  <si>
    <t>PIS</t>
  </si>
  <si>
    <t>TOTAL DOS TRIBUTOS</t>
  </si>
  <si>
    <t>TOTAL DO B.D.I.</t>
  </si>
  <si>
    <t>VI - PREÇO TOTAL DOS SERVIÇOS</t>
  </si>
  <si>
    <t>TOTAL (I + II + III + IV + V)</t>
  </si>
  <si>
    <t>TOTAL DA PROPOSTA</t>
  </si>
  <si>
    <t>Uniforme/Epis</t>
  </si>
  <si>
    <t>VALOR ANUAL</t>
  </si>
  <si>
    <t>RESPONSÁVEL</t>
  </si>
  <si>
    <t>Senhores(as):</t>
  </si>
  <si>
    <t>Apresentamos a nossa proposta comercial para o Edital em referência.</t>
  </si>
  <si>
    <t xml:space="preserve">Objeto do EDITAL: </t>
  </si>
  <si>
    <t>TABELA 1: PROPOSTA DE PREÇOS</t>
  </si>
  <si>
    <t>VALOR UNITARIO</t>
  </si>
  <si>
    <t>a) a proposta apresentada para participar desta licitação foi elaborada de maneira independente por mim e o conteúdo da proposta não foi, no todo ou em parte, direta ou indiretamente, informado, discutido ou recebido de qualquer outro participante potencial ou de fato desta licitação, por qualquer meio ou por qualquer pessoa;</t>
  </si>
  <si>
    <t>b) intenção de apresentar a proposta elaborada para participar desta licitação não foi informada, discutida ou recebida de qualquer outro participante potencial ou de fato desta licitação, por qualquer meio ou por qualquer pessoa;</t>
  </si>
  <si>
    <t>c) que não tentei, por qualquer meio ou por qualquer pessoa, influir na decisão de qualquer outro participante potencial ou de fato desta licitação quanto a participar ou não dela;</t>
  </si>
  <si>
    <t>d) que o conteúdo da proposta apresentada para participar desta licitação não será, no todo ou em parte, direta ou indiretamente, comunicado ou discutido com qualquer outro participante potencial ou de fato desta licitação antes da adjudicação do objeto;</t>
  </si>
  <si>
    <t>e) que o conteúdo da proposta apresentada para participar desta licitação não foi, no todo ou em parte, direta ou indiretamente, informado, discutido ou recebido de qualquer integrante do órgão licitante antes da abertura oficial das propostas; e</t>
  </si>
  <si>
    <t>f) que estou plenamente ciente do teor e da extensão desta declaração e que detenho plenos poderes e informações para firmá-la.</t>
  </si>
  <si>
    <t>g) Declaro, ainda, para os efeitos art. 299 do Código Penal Brasileiro, não estar sujeito às hipóteses de impedimento de participação elencadas nos arts. 18 e 125 da Lei estadual no 9.433/05, quais sejam:</t>
  </si>
  <si>
    <t xml:space="preserve">h) Nos preços indicados na planilha de preços acima estão incluídos todos os benefícios e os custos diretos e indiretos que forem exigidos para prestação do fornecimento do objeto licitado, assim entendida, não só as despesas diretas, com a aquisição de materiais e pagamento da mão-de-obra, como também, as despesas indiretas, dentre elas: transporte de pessoal, alimentação, "know-how", "royalties", despesas financeiras, serviços de terceiros, aluguel e aquisição de máquinas; equipamentos, veículos e transportes; contribuições devidas à Previdência Social, encargos sociais e trabalhistas; impostos, taxas e emolumentos incidentes sobre o fornecimento, agência de despachantes, ou outras despesas, quaisquer que sejam as suas naturezas; </t>
  </si>
  <si>
    <t>i) Declaro conhecer a legislação de regência desta licitação e que os serviços serão executados de acordo com as condições estabelecidas neste Edital e seus anexos, que conhecemos e aceitamos em todos os seus termos.</t>
  </si>
  <si>
    <t>j) Declaro de que não há nos quadros da empresa licitante, servidor ou dirigente de órgão ou entidade contratante ou responsável pela licitante (Art. 9º, inciso III, da Lei 8.666/93).</t>
  </si>
  <si>
    <t>l) Declaramos que não há empregados menores de 18 (dezoito) anos em trabalho noturno, perigoso ou insalubre, e menores de 16 (dezesseis) anos em qualquer trabalho, salvo na condição de aprendiz, a partir de 14 (quatorze) anos, conforme estabelece o Art. 7º, inciso XXXIII da Constituição Federal; a ser declarado no sistema quando do lançamento da proposta, a qual será visualizada pelo pregoeiro, na fase de habilitação;</t>
  </si>
  <si>
    <t>m) Declaro que examinei, minuciosamente, o pertinente Edital, seus Anexos, e que estudei, comparei e os encontrei corretos, aceitando e submetendo-me, integralmente, às suas condições, e que obtive da Pregoeira, satisfatoriamente, todas as informações e esclarecimentos solicitados, não havendo dúvidas acerca dos serviços a executar.</t>
  </si>
  <si>
    <t>n)  Declaro que no preço global ofertado estão incluídos todos os benefícios e os custos diretos e indiretos que forem exigidos para prestação do objeto licitado, assim entendida, não só as despesas diretas, com a aquisição de materiais e pagamento da mão-de-obra, como também, as despesas indiretas, dentre elas: transporte de pessoal, alimentação, "know-how", "royalties", despesas financeiras, serviços de terceiros, aluguel e aquisição de máquinas; equipamentos, veículos e transportes; contribuições devidas à Previdência Social, encargos sociais e trabalhistas; impostos taxas e emolumentos incidentes sobre a prestação do serviço, agência de despachantes, ou outras despesas, quaisquer que sejam as suas naturezas.</t>
  </si>
  <si>
    <t>o)  Declaro estar ciente de que as provisões dos encargos trabalhistas pertinentes às férias, 1/3 constitucional, 13º salário, multa do FGTS por dispensa sem justa causa, bem como a incidência dos encargos previdenciários e FGTS sobre férias, 1/3 constitucional e 13º salário constantes da(s) planilha(s) de custo e formação de preços por mim apresentada, serão glosadas dos valores mensais das faturas e depositadas em conta-depósito vinculada -bloqueada para movimentação, no banco público oficial, para movimentação e liberação futuras.</t>
  </si>
  <si>
    <t>p)  Autorizo a Administração contratante a fazer o desconto na fatura e o pagamento direto dos salários e demais verbas trabalhistas aos trabalhadores quando houver falha no cumprimento dessas obrigações por sua parte, até o momento da regularização, sem prejuízo das sanções cabíveis, conforme subitem 1.2, alínea "d" do Anexo VII-B da IN nº 05/2017.</t>
  </si>
  <si>
    <t>q) Declaro a veracidade dos documentos por mim apresentados, sob as pena da Lei.</t>
  </si>
  <si>
    <t>s)  Declaro responsabilidade exclusive sobre a quitação dos encargos trabalhistas e  sociais decorrentes desta Contratação;</t>
  </si>
  <si>
    <t>t)  Declaramos a  Inexistência de Fato Impeditivo à habilitação no presente processo licitatório, a ser declarada no sistema, quando do lançamento da proposta, a qual será visualizada pelo pregoeiro na fase de habilitação, e que está ciente da obrigatoriedade de declarar ocorrências posteriores;</t>
  </si>
  <si>
    <t>u)  Declaramos a Elaboração Independente de Proposta, em conformidade com a Instrução Normativa Nº. 2 de 16 de setembro de 2009 da SLTI/MP, a ser declarada no sistema, quando do lançamento da proposta, a qual será visualizada pelo pregoeiro na fase de habilitação.</t>
  </si>
  <si>
    <t>v) O prazo de validade desta proposta é de 60 (sessenta) dias corridos, contados da data de abertura da sessão pública estabelecida no preâmbulo do Edital de Pregão Eletrônico em referência.</t>
  </si>
  <si>
    <t>40 HORAS SEMANAIS</t>
  </si>
  <si>
    <t>x)  Convenção Coletiva utilizada: SINDICATO DE ASSEIO E CONSERVAÇÃO DO ESTADO DE SERGIPE - MTE SE000067/2024.</t>
  </si>
  <si>
    <t>QUADRO DE RESUMO</t>
  </si>
  <si>
    <t>39.837.316/0001-78</t>
  </si>
  <si>
    <t>Rua João ouro – nº 51 – Jabotiana</t>
  </si>
  <si>
    <t>Aracaju</t>
  </si>
  <si>
    <t>Sergipe</t>
  </si>
  <si>
    <t>49095-180</t>
  </si>
  <si>
    <t>(79) 9.9851-6244</t>
  </si>
  <si>
    <t>gomesempreendimentos2020@gmail.com</t>
  </si>
  <si>
    <t>JOSÉ EDUARDO PEREIRA GOMES</t>
  </si>
  <si>
    <t>836.098.225-20</t>
  </si>
  <si>
    <t>1392006 SSP/SE</t>
  </si>
  <si>
    <t>44 HORAS SEMANAIS</t>
  </si>
  <si>
    <t>TOTAL DOS GRUPOS A, B, C, D e REMUNERAÇÃO TOTAL</t>
  </si>
  <si>
    <t>REMUNERAÇÃO TOTAL</t>
  </si>
  <si>
    <t>RECEPCIONISTA</t>
  </si>
  <si>
    <t>07</t>
  </si>
  <si>
    <t>44</t>
  </si>
  <si>
    <t>MOTORISTA CAT. B</t>
  </si>
  <si>
    <t>04</t>
  </si>
  <si>
    <t>AUXILIAR DE SERVIÇOS GERAIS</t>
  </si>
  <si>
    <t>3</t>
  </si>
  <si>
    <t>Ao</t>
  </si>
  <si>
    <t>Conselho Regional de Enfermagem de Sergipe</t>
  </si>
  <si>
    <r>
      <t>REF.:</t>
    </r>
    <r>
      <rPr>
        <sz val="10"/>
        <rFont val="Calibri"/>
        <family val="2"/>
        <charset val="1"/>
      </rPr>
      <t xml:space="preserve"> PREGÃO ELETRÔNICO Nº 90003/2024 </t>
    </r>
  </si>
  <si>
    <r>
      <t>INÍCIO DA SESSÃO DE DISPUTA DE PREÇOS:</t>
    </r>
    <r>
      <rPr>
        <sz val="10"/>
        <rFont val="Calibri"/>
        <family val="2"/>
        <charset val="1"/>
      </rPr>
      <t xml:space="preserve">  23 / 10 / 2024 ÀS 09:30hs.</t>
    </r>
  </si>
  <si>
    <t xml:space="preserve">GOMES EMPREENDIMENTOS </t>
  </si>
  <si>
    <t>Registro de preço para eventual contratação de empresa especializada no fornecimento de mão de obra.</t>
  </si>
  <si>
    <t>VALOR UNITARIO DOS ITENS</t>
  </si>
  <si>
    <t>Recepção e atendimento</t>
  </si>
  <si>
    <t>Motorista Categoria ‘’B’’</t>
  </si>
  <si>
    <t xml:space="preserve">Auxiliar de Serviços Gerais </t>
  </si>
  <si>
    <t>Diárias conforme convenção atual SE000067/2024</t>
  </si>
  <si>
    <t>VALOR ANUAL 12 meses</t>
  </si>
  <si>
    <t>José Eduardo Pereira Gomes, como representante devidamente constituído de , GOMES EMPREENDIMENTOS doravante denominada LICITANTE, para fins de participação no certame licitatório acima identificado, declaro, sob as penas da lei, em especial o art. 299 do Código Penal Brasileiro, que:</t>
  </si>
  <si>
    <t>z) Declaro expressamente que estarei apta a iniciar a execução dos serviços no prazo de até 5 (cinco) dias úteis, a contar da celebração do contrato;</t>
  </si>
  <si>
    <t xml:space="preserve">Declaração de que tomou conhecimento da retenção mensal das provisões por meio de DGBM a ser realizada pelo Coren-SE.
</t>
  </si>
  <si>
    <t>BANESE</t>
  </si>
  <si>
    <t>Exame Admissional/Demissional</t>
  </si>
  <si>
    <t>INCIDÊNCIA DE DIARIAS</t>
  </si>
  <si>
    <t>Pagamentos de Diarias</t>
  </si>
  <si>
    <t>Aracaju/SE, 11 de novembro de 2024.</t>
  </si>
  <si>
    <t>03/105195-0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</si>
</sst>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R$&quot;\ * #,##0.00_-;\-&quot;R$&quot;\ * #,##0.00_-;_-&quot;R$&quot;\ * &quot;-&quot;??_-;_-@_-"/>
    <numFmt numFmtId="164" formatCode="_-* #,##0.00_-;\-* #,##0.00_-;_-* \-??_-;_-@_-"/>
    <numFmt numFmtId="165" formatCode="_(&quot;R$ &quot;* #,##0.00_);_(&quot;R$ &quot;* \(#,##0.00\);_(&quot;R$ &quot;* \-??_);_(@_)"/>
    <numFmt numFmtId="166" formatCode="&quot; R$ &quot;#,##0.00\ ;&quot; R$ (&quot;#,##0.00\);&quot; R$ -&quot;00\ ;@\ "/>
    <numFmt numFmtId="167" formatCode="_-&quot;R$ &quot;* #,##0.00_-;&quot;-R$ &quot;* #,##0.00_-;_-&quot;R$ &quot;* \-??_-;_-@_-"/>
    <numFmt numFmtId="168" formatCode="[$R$-416]\ #,##0.00\ ;\-[$R$-416]\ #,##0.00\ ;[$R$-416]&quot; -&quot;00\ ;@\ "/>
    <numFmt numFmtId="169" formatCode="[$R$]#,##0.00\ ;\-[$R$]#,##0.00\ ;[$R$]\-00\ ;@\ "/>
    <numFmt numFmtId="170" formatCode="_(* #,##0.00_);_(* \(#,##0.00\);_(* \-??_);_(@_)"/>
    <numFmt numFmtId="171" formatCode="#,##0.00\ ;&quot; (&quot;#,##0.00\);\-00\ ;@\ "/>
    <numFmt numFmtId="172" formatCode="_(&quot;R$&quot;* #,##0.00_);_(&quot;R$&quot;* \(#,##0.00\);_(&quot;R$&quot;* \-??_);_(@_)"/>
    <numFmt numFmtId="173" formatCode="[$-416]#,##0_);\(#,##0\)"/>
    <numFmt numFmtId="174" formatCode="0.000%"/>
    <numFmt numFmtId="175" formatCode="&quot;R$&quot;#,##0.00_);[Red]&quot;(R$&quot;#,##0.00\)"/>
    <numFmt numFmtId="176" formatCode="0.0000"/>
    <numFmt numFmtId="177" formatCode="0.0000%"/>
    <numFmt numFmtId="178" formatCode="#,##0.00000000"/>
    <numFmt numFmtId="179" formatCode="_-&quot;R$&quot;* #,##0.00_-;&quot;-R$&quot;* #,##0.00_-;_-&quot;R$&quot;* \-??_-;_-@_-"/>
  </numFmts>
  <fonts count="33">
    <font>
      <sz val="11"/>
      <color rgb="FF000000"/>
      <name val="Calibri"/>
      <family val="2"/>
      <charset val="1"/>
    </font>
    <font>
      <sz val="11"/>
      <color theme="1"/>
      <name val="Calibri"/>
      <family val="2"/>
      <scheme val="minor"/>
    </font>
    <font>
      <sz val="10"/>
      <name val="Arial"/>
      <family val="2"/>
      <charset val="1"/>
    </font>
    <font>
      <sz val="10"/>
      <name val="Calibri"/>
      <charset val="1"/>
    </font>
    <font>
      <sz val="11"/>
      <color rgb="FF000000"/>
      <name val="Arial1"/>
      <charset val="1"/>
    </font>
    <font>
      <sz val="10"/>
      <color rgb="FF000000"/>
      <name val="Arial"/>
      <family val="2"/>
      <charset val="1"/>
    </font>
    <font>
      <b/>
      <sz val="10"/>
      <name val="Segoe UI"/>
      <family val="2"/>
      <charset val="1"/>
    </font>
    <font>
      <b/>
      <sz val="10"/>
      <name val="Calibri"/>
      <family val="2"/>
      <charset val="1"/>
    </font>
    <font>
      <b/>
      <sz val="11"/>
      <name val="Calibri"/>
      <family val="2"/>
      <charset val="1"/>
    </font>
    <font>
      <sz val="10"/>
      <name val="Calibri"/>
      <family val="2"/>
      <charset val="1"/>
    </font>
    <font>
      <u/>
      <sz val="10"/>
      <color rgb="FF0000FF"/>
      <name val="Arial"/>
      <family val="2"/>
      <charset val="1"/>
    </font>
    <font>
      <b/>
      <sz val="10"/>
      <name val="Arial"/>
      <family val="2"/>
      <charset val="1"/>
    </font>
    <font>
      <b/>
      <sz val="11"/>
      <name val="Times New Roman"/>
      <family val="1"/>
      <charset val="1"/>
    </font>
    <font>
      <sz val="12"/>
      <name val="Arial"/>
      <family val="2"/>
      <charset val="1"/>
    </font>
    <font>
      <b/>
      <sz val="10"/>
      <name val="Times New Roman"/>
      <family val="1"/>
      <charset val="1"/>
    </font>
    <font>
      <sz val="12"/>
      <name val="Calibri"/>
      <family val="2"/>
      <charset val="1"/>
    </font>
    <font>
      <sz val="10"/>
      <name val="Times New Roman"/>
      <family val="1"/>
      <charset val="1"/>
    </font>
    <font>
      <b/>
      <sz val="12"/>
      <name val="Arial"/>
      <family val="2"/>
      <charset val="1"/>
    </font>
    <font>
      <b/>
      <vertAlign val="superscript"/>
      <sz val="10"/>
      <name val="Times New Roman"/>
      <family val="1"/>
      <charset val="1"/>
    </font>
    <font>
      <b/>
      <i/>
      <sz val="12"/>
      <name val="Arial"/>
      <family val="2"/>
      <charset val="1"/>
    </font>
    <font>
      <sz val="11"/>
      <color rgb="FF000000"/>
      <name val="Calibri"/>
      <family val="2"/>
      <charset val="1"/>
    </font>
    <font>
      <sz val="11"/>
      <name val="Calibri"/>
      <family val="2"/>
      <charset val="1"/>
    </font>
    <font>
      <b/>
      <u/>
      <sz val="14"/>
      <name val="Calibri"/>
      <family val="2"/>
      <charset val="1"/>
    </font>
    <font>
      <b/>
      <sz val="12"/>
      <name val="Calibri"/>
      <family val="2"/>
      <charset val="1"/>
    </font>
    <font>
      <b/>
      <i/>
      <sz val="10"/>
      <name val="Calibri"/>
      <family val="2"/>
      <charset val="1"/>
    </font>
    <font>
      <sz val="8"/>
      <name val="Calibri"/>
      <family val="2"/>
      <charset val="1"/>
    </font>
    <font>
      <b/>
      <sz val="10"/>
      <name val="Arial;Arial"/>
      <family val="2"/>
      <charset val="1"/>
    </font>
    <font>
      <b/>
      <sz val="8"/>
      <name val="Calibri"/>
      <family val="2"/>
      <charset val="1"/>
    </font>
    <font>
      <sz val="10"/>
      <name val="Calibri"/>
      <family val="2"/>
    </font>
    <font>
      <sz val="10"/>
      <color theme="1"/>
      <name val="Times New Roman"/>
      <family val="1"/>
      <charset val="1"/>
    </font>
    <font>
      <b/>
      <sz val="10"/>
      <name val="Calibri"/>
      <family val="2"/>
    </font>
    <font>
      <b/>
      <sz val="8"/>
      <name val="Calibri"/>
      <family val="2"/>
    </font>
    <font>
      <b/>
      <sz val="11"/>
      <name val="Calibri"/>
      <family val="2"/>
    </font>
  </fonts>
  <fills count="6">
    <fill>
      <patternFill patternType="none"/>
    </fill>
    <fill>
      <patternFill patternType="gray125"/>
    </fill>
    <fill>
      <patternFill patternType="solid">
        <fgColor rgb="FF00B0F0"/>
        <bgColor rgb="FF33CCCC"/>
      </patternFill>
    </fill>
    <fill>
      <patternFill patternType="solid">
        <fgColor theme="0"/>
        <bgColor indexed="64"/>
      </patternFill>
    </fill>
    <fill>
      <patternFill patternType="solid">
        <fgColor theme="0"/>
        <bgColor rgb="FFC0C0C0"/>
      </patternFill>
    </fill>
    <fill>
      <patternFill patternType="solid">
        <fgColor theme="0"/>
        <bgColor rgb="FFFFFFCC"/>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s>
  <cellStyleXfs count="43">
    <xf numFmtId="0" fontId="0" fillId="0" borderId="0"/>
    <xf numFmtId="167" fontId="20" fillId="0" borderId="0" applyBorder="0" applyProtection="0"/>
    <xf numFmtId="164" fontId="2" fillId="0" borderId="0" applyBorder="0" applyProtection="0"/>
    <xf numFmtId="164" fontId="2" fillId="0" borderId="0" applyBorder="0" applyProtection="0"/>
    <xf numFmtId="165" fontId="2" fillId="0" borderId="0" applyBorder="0" applyProtection="0"/>
    <xf numFmtId="166" fontId="20" fillId="0" borderId="0" applyBorder="0" applyProtection="0"/>
    <xf numFmtId="167" fontId="2" fillId="0" borderId="0" applyBorder="0" applyProtection="0"/>
    <xf numFmtId="168" fontId="20"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7" fontId="20"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5" fontId="2" fillId="0" borderId="0" applyBorder="0" applyProtection="0"/>
    <xf numFmtId="169" fontId="20" fillId="0" borderId="0" applyBorder="0" applyProtection="0"/>
    <xf numFmtId="0" fontId="2" fillId="0" borderId="0"/>
    <xf numFmtId="0" fontId="3" fillId="0" borderId="0" applyBorder="0" applyProtection="0"/>
    <xf numFmtId="0" fontId="20" fillId="0" borderId="0" applyBorder="0" applyProtection="0"/>
    <xf numFmtId="0" fontId="2" fillId="0" borderId="0"/>
    <xf numFmtId="0" fontId="4" fillId="0" borderId="0"/>
    <xf numFmtId="9" fontId="2" fillId="0" borderId="0" applyBorder="0" applyProtection="0"/>
    <xf numFmtId="9" fontId="2" fillId="0" borderId="0" applyBorder="0" applyProtection="0"/>
    <xf numFmtId="170" fontId="2" fillId="0" borderId="0" applyBorder="0" applyProtection="0"/>
    <xf numFmtId="171" fontId="5" fillId="0" borderId="0" applyBorder="0" applyProtection="0"/>
    <xf numFmtId="170" fontId="2" fillId="0" borderId="0" applyBorder="0" applyProtection="0"/>
    <xf numFmtId="0" fontId="10" fillId="0" borderId="0" applyBorder="0" applyProtection="0"/>
    <xf numFmtId="0" fontId="9" fillId="0" borderId="0" applyBorder="0" applyProtection="0"/>
    <xf numFmtId="0" fontId="21" fillId="0" borderId="0"/>
    <xf numFmtId="0" fontId="21" fillId="0" borderId="0"/>
    <xf numFmtId="0" fontId="21" fillId="0" borderId="0"/>
    <xf numFmtId="179" fontId="21" fillId="0" borderId="0" applyBorder="0" applyProtection="0"/>
    <xf numFmtId="0" fontId="1" fillId="0" borderId="0"/>
    <xf numFmtId="44" fontId="1" fillId="0" borderId="0" applyFont="0" applyFill="0" applyBorder="0" applyAlignment="0" applyProtection="0"/>
    <xf numFmtId="0" fontId="10" fillId="0" borderId="0" applyBorder="0" applyProtection="0"/>
    <xf numFmtId="0" fontId="28" fillId="0" borderId="0" applyBorder="0" applyProtection="0"/>
    <xf numFmtId="0" fontId="20" fillId="0" borderId="0"/>
  </cellStyleXfs>
  <cellXfs count="201">
    <xf numFmtId="0" fontId="0" fillId="0" borderId="0" xfId="0"/>
    <xf numFmtId="0" fontId="2" fillId="0" borderId="0" xfId="25"/>
    <xf numFmtId="0" fontId="13" fillId="0" borderId="0" xfId="25" applyFont="1"/>
    <xf numFmtId="172" fontId="13" fillId="0" borderId="0" xfId="25" applyNumberFormat="1" applyFont="1"/>
    <xf numFmtId="0" fontId="15" fillId="0" borderId="0" xfId="25" applyFont="1"/>
    <xf numFmtId="172" fontId="15" fillId="0" borderId="0" xfId="25" applyNumberFormat="1" applyFont="1"/>
    <xf numFmtId="164" fontId="15" fillId="0" borderId="0" xfId="25" applyNumberFormat="1" applyFont="1"/>
    <xf numFmtId="164" fontId="13" fillId="0" borderId="0" xfId="25" applyNumberFormat="1" applyFont="1"/>
    <xf numFmtId="0" fontId="17" fillId="0" borderId="0" xfId="25" applyFont="1"/>
    <xf numFmtId="172" fontId="17" fillId="0" borderId="0" xfId="25" applyNumberFormat="1" applyFont="1" applyAlignment="1">
      <alignment horizontal="left"/>
    </xf>
    <xf numFmtId="170" fontId="2" fillId="0" borderId="0" xfId="31" applyBorder="1" applyProtection="1"/>
    <xf numFmtId="170" fontId="13" fillId="0" borderId="0" xfId="25" applyNumberFormat="1" applyFont="1"/>
    <xf numFmtId="170" fontId="15" fillId="0" borderId="0" xfId="25" applyNumberFormat="1" applyFont="1"/>
    <xf numFmtId="167" fontId="13" fillId="0" borderId="0" xfId="25" applyNumberFormat="1" applyFont="1"/>
    <xf numFmtId="175" fontId="17" fillId="0" borderId="0" xfId="25" applyNumberFormat="1" applyFont="1"/>
    <xf numFmtId="176" fontId="15" fillId="0" borderId="0" xfId="25" applyNumberFormat="1" applyFont="1"/>
    <xf numFmtId="172" fontId="13" fillId="0" borderId="0" xfId="25" applyNumberFormat="1" applyFont="1" applyAlignment="1">
      <alignment horizontal="left"/>
    </xf>
    <xf numFmtId="10" fontId="17" fillId="0" borderId="0" xfId="25" applyNumberFormat="1" applyFont="1" applyAlignment="1">
      <alignment horizontal="right"/>
    </xf>
    <xf numFmtId="172" fontId="2" fillId="0" borderId="0" xfId="25" applyNumberFormat="1"/>
    <xf numFmtId="0" fontId="11" fillId="0" borderId="0" xfId="25" applyFont="1"/>
    <xf numFmtId="0" fontId="19" fillId="0" borderId="0" xfId="25" applyFont="1"/>
    <xf numFmtId="0" fontId="13" fillId="0" borderId="0" xfId="25" applyFont="1" applyAlignment="1">
      <alignment horizontal="center"/>
    </xf>
    <xf numFmtId="0" fontId="13" fillId="0" borderId="0" xfId="25" applyFont="1" applyAlignment="1">
      <alignment horizontal="left"/>
    </xf>
    <xf numFmtId="2" fontId="17" fillId="0" borderId="0" xfId="25" applyNumberFormat="1" applyFont="1"/>
    <xf numFmtId="0" fontId="9" fillId="0" borderId="0" xfId="33" applyBorder="1" applyAlignment="1" applyProtection="1">
      <alignment vertical="center"/>
    </xf>
    <xf numFmtId="0" fontId="21" fillId="0" borderId="0" xfId="34"/>
    <xf numFmtId="0" fontId="21" fillId="0" borderId="0" xfId="35"/>
    <xf numFmtId="0" fontId="23" fillId="0" borderId="0" xfId="33" applyFont="1" applyBorder="1" applyAlignment="1" applyProtection="1">
      <alignment horizontal="center" vertical="center"/>
    </xf>
    <xf numFmtId="0" fontId="9" fillId="0" borderId="0" xfId="33" applyBorder="1" applyProtection="1"/>
    <xf numFmtId="0" fontId="7" fillId="0" borderId="0" xfId="33" applyFont="1" applyBorder="1" applyAlignment="1" applyProtection="1">
      <alignment vertical="center"/>
    </xf>
    <xf numFmtId="0" fontId="9" fillId="0" borderId="0" xfId="33" applyBorder="1" applyAlignment="1" applyProtection="1">
      <alignment horizontal="right" vertical="center"/>
    </xf>
    <xf numFmtId="0" fontId="25" fillId="0" borderId="10" xfId="33" applyFont="1" applyBorder="1" applyAlignment="1" applyProtection="1">
      <alignment vertical="center"/>
    </xf>
    <xf numFmtId="0" fontId="7" fillId="0" borderId="0" xfId="33" applyFont="1" applyBorder="1" applyAlignment="1" applyProtection="1">
      <alignment horizontal="justify" vertical="center" wrapText="1"/>
    </xf>
    <xf numFmtId="0" fontId="27" fillId="0" borderId="11" xfId="33" applyFont="1" applyBorder="1" applyAlignment="1" applyProtection="1">
      <alignment horizontal="center" vertical="center"/>
    </xf>
    <xf numFmtId="0" fontId="27" fillId="0" borderId="8" xfId="33" applyFont="1" applyBorder="1" applyAlignment="1" applyProtection="1">
      <alignment horizontal="center" vertical="center" wrapText="1"/>
    </xf>
    <xf numFmtId="0" fontId="25" fillId="0" borderId="0" xfId="34" applyFont="1" applyAlignment="1">
      <alignment horizontal="left" wrapText="1"/>
    </xf>
    <xf numFmtId="0" fontId="25" fillId="0" borderId="0" xfId="34" applyFont="1" applyAlignment="1">
      <alignment horizontal="left"/>
    </xf>
    <xf numFmtId="0" fontId="25" fillId="0" borderId="0" xfId="34" applyFont="1" applyAlignment="1">
      <alignment wrapText="1"/>
    </xf>
    <xf numFmtId="0" fontId="25" fillId="0" borderId="0" xfId="34" applyFont="1"/>
    <xf numFmtId="0" fontId="14" fillId="3" borderId="0" xfId="25" applyFont="1" applyFill="1"/>
    <xf numFmtId="172" fontId="14" fillId="3" borderId="0" xfId="25" applyNumberFormat="1" applyFont="1" applyFill="1"/>
    <xf numFmtId="0" fontId="14" fillId="4" borderId="1" xfId="25" applyFont="1" applyFill="1" applyBorder="1" applyAlignment="1">
      <alignment horizontal="center"/>
    </xf>
    <xf numFmtId="0" fontId="14" fillId="3" borderId="2" xfId="25" applyFont="1" applyFill="1" applyBorder="1" applyAlignment="1">
      <alignment vertical="center"/>
    </xf>
    <xf numFmtId="0" fontId="14" fillId="3" borderId="2" xfId="25" applyFont="1" applyFill="1" applyBorder="1"/>
    <xf numFmtId="0" fontId="14" fillId="4" borderId="4" xfId="25" applyFont="1" applyFill="1" applyBorder="1" applyAlignment="1">
      <alignment horizontal="center"/>
    </xf>
    <xf numFmtId="0" fontId="14" fillId="4" borderId="1" xfId="25" applyFont="1" applyFill="1" applyBorder="1" applyAlignment="1">
      <alignment horizontal="center" vertical="top"/>
    </xf>
    <xf numFmtId="0" fontId="14" fillId="4" borderId="5" xfId="25" applyFont="1" applyFill="1" applyBorder="1" applyAlignment="1">
      <alignment horizontal="center" vertical="top"/>
    </xf>
    <xf numFmtId="173" fontId="14" fillId="4" borderId="3" xfId="25" applyNumberFormat="1" applyFont="1" applyFill="1" applyBorder="1" applyAlignment="1">
      <alignment horizontal="center" vertical="top"/>
    </xf>
    <xf numFmtId="0" fontId="14" fillId="3" borderId="4" xfId="25" applyFont="1" applyFill="1" applyBorder="1"/>
    <xf numFmtId="0" fontId="16" fillId="3" borderId="0" xfId="25" applyFont="1" applyFill="1" applyAlignment="1">
      <alignment horizontal="center"/>
    </xf>
    <xf numFmtId="170" fontId="16" fillId="3" borderId="6" xfId="31" applyFont="1" applyFill="1" applyBorder="1" applyProtection="1"/>
    <xf numFmtId="170" fontId="16" fillId="3" borderId="7" xfId="31" applyFont="1" applyFill="1" applyBorder="1" applyAlignment="1" applyProtection="1">
      <alignment horizontal="left"/>
    </xf>
    <xf numFmtId="0" fontId="14" fillId="3" borderId="6" xfId="25" applyFont="1" applyFill="1" applyBorder="1"/>
    <xf numFmtId="9" fontId="14" fillId="3" borderId="0" xfId="28" applyFont="1" applyFill="1" applyBorder="1" applyAlignment="1" applyProtection="1">
      <alignment horizontal="center"/>
    </xf>
    <xf numFmtId="9" fontId="2" fillId="3" borderId="6" xfId="28" applyFill="1" applyBorder="1" applyProtection="1"/>
    <xf numFmtId="0" fontId="14" fillId="3" borderId="8" xfId="25" applyFont="1" applyFill="1" applyBorder="1"/>
    <xf numFmtId="0" fontId="14" fillId="4" borderId="2" xfId="25" applyFont="1" applyFill="1" applyBorder="1" applyAlignment="1">
      <alignment horizontal="left"/>
    </xf>
    <xf numFmtId="170" fontId="16" fillId="4" borderId="1" xfId="31" applyFont="1" applyFill="1" applyBorder="1" applyAlignment="1" applyProtection="1">
      <alignment horizontal="right"/>
    </xf>
    <xf numFmtId="170" fontId="16" fillId="4" borderId="3" xfId="31" applyFont="1" applyFill="1" applyBorder="1" applyProtection="1"/>
    <xf numFmtId="0" fontId="14" fillId="3" borderId="1" xfId="25" applyFont="1" applyFill="1" applyBorder="1" applyAlignment="1">
      <alignment horizontal="center"/>
    </xf>
    <xf numFmtId="0" fontId="16" fillId="3" borderId="5" xfId="25" applyFont="1" applyFill="1" applyBorder="1"/>
    <xf numFmtId="0" fontId="14" fillId="3" borderId="7" xfId="25" applyFont="1" applyFill="1" applyBorder="1" applyAlignment="1">
      <alignment horizontal="center"/>
    </xf>
    <xf numFmtId="0" fontId="16" fillId="3" borderId="2" xfId="25" applyFont="1" applyFill="1" applyBorder="1" applyAlignment="1">
      <alignment horizontal="left"/>
    </xf>
    <xf numFmtId="10" fontId="16" fillId="3" borderId="1" xfId="25" applyNumberFormat="1" applyFont="1" applyFill="1" applyBorder="1" applyAlignment="1">
      <alignment horizontal="center"/>
    </xf>
    <xf numFmtId="170" fontId="16" fillId="3" borderId="1" xfId="31" applyFont="1" applyFill="1" applyBorder="1" applyProtection="1"/>
    <xf numFmtId="0" fontId="16" fillId="3" borderId="5" xfId="25" applyFont="1" applyFill="1" applyBorder="1" applyAlignment="1">
      <alignment horizontal="left"/>
    </xf>
    <xf numFmtId="0" fontId="14" fillId="4" borderId="2" xfId="25" applyFont="1" applyFill="1" applyBorder="1"/>
    <xf numFmtId="0" fontId="14" fillId="4" borderId="5" xfId="25" applyFont="1" applyFill="1" applyBorder="1"/>
    <xf numFmtId="10" fontId="14" fillId="4" borderId="1" xfId="25" applyNumberFormat="1" applyFont="1" applyFill="1" applyBorder="1" applyAlignment="1">
      <alignment horizontal="center"/>
    </xf>
    <xf numFmtId="170" fontId="16" fillId="4" borderId="1" xfId="31" applyFont="1" applyFill="1" applyBorder="1" applyProtection="1"/>
    <xf numFmtId="0" fontId="14" fillId="3" borderId="2" xfId="25" applyFont="1" applyFill="1" applyBorder="1" applyAlignment="1">
      <alignment horizontal="center"/>
    </xf>
    <xf numFmtId="0" fontId="14" fillId="3" borderId="5" xfId="25" applyFont="1" applyFill="1" applyBorder="1" applyAlignment="1">
      <alignment horizontal="center"/>
    </xf>
    <xf numFmtId="10" fontId="14" fillId="3" borderId="5" xfId="25" applyNumberFormat="1" applyFont="1" applyFill="1" applyBorder="1" applyAlignment="1">
      <alignment horizontal="center"/>
    </xf>
    <xf numFmtId="0" fontId="14" fillId="3" borderId="5" xfId="25" applyFont="1" applyFill="1" applyBorder="1"/>
    <xf numFmtId="10" fontId="16" fillId="3" borderId="1" xfId="0" applyNumberFormat="1" applyFont="1" applyFill="1" applyBorder="1" applyAlignment="1">
      <alignment horizontal="center"/>
    </xf>
    <xf numFmtId="10" fontId="14" fillId="3" borderId="9" xfId="25" applyNumberFormat="1" applyFont="1" applyFill="1" applyBorder="1" applyAlignment="1">
      <alignment horizontal="right"/>
    </xf>
    <xf numFmtId="10" fontId="16" fillId="3" borderId="1" xfId="28" applyNumberFormat="1" applyFont="1" applyFill="1" applyBorder="1" applyAlignment="1" applyProtection="1">
      <alignment horizontal="center"/>
    </xf>
    <xf numFmtId="0" fontId="16" fillId="4" borderId="2" xfId="25" applyFont="1" applyFill="1" applyBorder="1"/>
    <xf numFmtId="0" fontId="14" fillId="4" borderId="5" xfId="25" applyFont="1" applyFill="1" applyBorder="1" applyAlignment="1">
      <alignment horizontal="right"/>
    </xf>
    <xf numFmtId="0" fontId="16" fillId="3" borderId="2" xfId="25" applyFont="1" applyFill="1" applyBorder="1"/>
    <xf numFmtId="0" fontId="14" fillId="3" borderId="5" xfId="25" applyFont="1" applyFill="1" applyBorder="1" applyAlignment="1">
      <alignment horizontal="right"/>
    </xf>
    <xf numFmtId="0" fontId="14" fillId="4" borderId="2" xfId="25" applyFont="1" applyFill="1" applyBorder="1" applyAlignment="1">
      <alignment horizontal="center"/>
    </xf>
    <xf numFmtId="0" fontId="14" fillId="4" borderId="5" xfId="25" applyFont="1" applyFill="1" applyBorder="1" applyAlignment="1">
      <alignment horizontal="center"/>
    </xf>
    <xf numFmtId="0" fontId="14" fillId="3" borderId="4" xfId="25" applyFont="1" applyFill="1" applyBorder="1" applyAlignment="1">
      <alignment horizontal="center"/>
    </xf>
    <xf numFmtId="10" fontId="14" fillId="3" borderId="5" xfId="25" applyNumberFormat="1" applyFont="1" applyFill="1" applyBorder="1" applyAlignment="1">
      <alignment horizontal="right"/>
    </xf>
    <xf numFmtId="170" fontId="16" fillId="3" borderId="0" xfId="31" applyFont="1" applyFill="1" applyBorder="1" applyProtection="1"/>
    <xf numFmtId="10" fontId="14" fillId="4" borderId="2" xfId="25" applyNumberFormat="1" applyFont="1" applyFill="1" applyBorder="1" applyAlignment="1">
      <alignment horizontal="center"/>
    </xf>
    <xf numFmtId="172" fontId="14" fillId="4" borderId="1" xfId="25" applyNumberFormat="1" applyFont="1" applyFill="1" applyBorder="1"/>
    <xf numFmtId="170" fontId="16" fillId="3" borderId="1" xfId="31" applyFont="1" applyFill="1" applyBorder="1" applyAlignment="1" applyProtection="1">
      <alignment horizontal="left"/>
    </xf>
    <xf numFmtId="174" fontId="14" fillId="4" borderId="1" xfId="28" applyNumberFormat="1" applyFont="1" applyFill="1" applyBorder="1" applyProtection="1"/>
    <xf numFmtId="170" fontId="16" fillId="4" borderId="1" xfId="31" applyFont="1" applyFill="1" applyBorder="1" applyAlignment="1" applyProtection="1">
      <alignment horizontal="left"/>
    </xf>
    <xf numFmtId="174" fontId="14" fillId="3" borderId="5" xfId="28" applyNumberFormat="1" applyFont="1" applyFill="1" applyBorder="1" applyProtection="1"/>
    <xf numFmtId="170" fontId="16" fillId="3" borderId="5" xfId="31" applyFont="1" applyFill="1" applyBorder="1" applyAlignment="1" applyProtection="1">
      <alignment horizontal="left"/>
    </xf>
    <xf numFmtId="174" fontId="14" fillId="4" borderId="5" xfId="28" applyNumberFormat="1" applyFont="1" applyFill="1" applyBorder="1" applyProtection="1"/>
    <xf numFmtId="0" fontId="14" fillId="5" borderId="0" xfId="25" applyFont="1" applyFill="1"/>
    <xf numFmtId="174" fontId="14" fillId="5" borderId="0" xfId="28" applyNumberFormat="1" applyFont="1" applyFill="1" applyBorder="1" applyProtection="1"/>
    <xf numFmtId="170" fontId="16" fillId="5" borderId="0" xfId="31" applyFont="1" applyFill="1" applyBorder="1" applyAlignment="1" applyProtection="1">
      <alignment horizontal="left"/>
    </xf>
    <xf numFmtId="49" fontId="16" fillId="4" borderId="1" xfId="31" applyNumberFormat="1" applyFont="1" applyFill="1" applyBorder="1" applyAlignment="1" applyProtection="1">
      <alignment horizontal="center"/>
    </xf>
    <xf numFmtId="172" fontId="14" fillId="4" borderId="8" xfId="25" applyNumberFormat="1" applyFont="1" applyFill="1" applyBorder="1" applyAlignment="1">
      <alignment horizontal="left"/>
    </xf>
    <xf numFmtId="170" fontId="16" fillId="3" borderId="1" xfId="31" applyFont="1" applyFill="1" applyBorder="1" applyAlignment="1" applyProtection="1">
      <alignment horizontal="center"/>
    </xf>
    <xf numFmtId="10" fontId="14" fillId="4" borderId="1" xfId="28" applyNumberFormat="1" applyFont="1" applyFill="1" applyBorder="1" applyAlignment="1" applyProtection="1">
      <alignment horizontal="center"/>
    </xf>
    <xf numFmtId="170" fontId="16" fillId="4" borderId="1" xfId="31" applyFont="1" applyFill="1" applyBorder="1" applyAlignment="1" applyProtection="1">
      <alignment horizontal="center"/>
    </xf>
    <xf numFmtId="0" fontId="14" fillId="5" borderId="9" xfId="25" applyFont="1" applyFill="1" applyBorder="1"/>
    <xf numFmtId="10" fontId="14" fillId="5" borderId="9" xfId="28" applyNumberFormat="1" applyFont="1" applyFill="1" applyBorder="1" applyAlignment="1" applyProtection="1">
      <alignment horizontal="center"/>
    </xf>
    <xf numFmtId="170" fontId="16" fillId="5" borderId="9" xfId="31" applyFont="1" applyFill="1" applyBorder="1" applyAlignment="1" applyProtection="1">
      <alignment horizontal="center"/>
    </xf>
    <xf numFmtId="172" fontId="14" fillId="4" borderId="1" xfId="25" applyNumberFormat="1" applyFont="1" applyFill="1" applyBorder="1" applyAlignment="1">
      <alignment horizontal="center"/>
    </xf>
    <xf numFmtId="10" fontId="14" fillId="4" borderId="5" xfId="25" applyNumberFormat="1" applyFont="1" applyFill="1" applyBorder="1" applyAlignment="1">
      <alignment horizontal="center"/>
    </xf>
    <xf numFmtId="177" fontId="16" fillId="4" borderId="1" xfId="28" applyNumberFormat="1" applyFont="1" applyFill="1" applyBorder="1" applyAlignment="1" applyProtection="1">
      <alignment horizontal="right"/>
    </xf>
    <xf numFmtId="0" fontId="16" fillId="3" borderId="5" xfId="25" applyFont="1" applyFill="1" applyBorder="1" applyAlignment="1">
      <alignment horizontal="center"/>
    </xf>
    <xf numFmtId="10" fontId="16" fillId="3" borderId="5" xfId="25" applyNumberFormat="1" applyFont="1" applyFill="1" applyBorder="1" applyAlignment="1">
      <alignment horizontal="center"/>
    </xf>
    <xf numFmtId="172" fontId="14" fillId="3" borderId="3" xfId="25" applyNumberFormat="1" applyFont="1" applyFill="1" applyBorder="1" applyAlignment="1">
      <alignment horizontal="center"/>
    </xf>
    <xf numFmtId="0" fontId="14" fillId="4" borderId="3" xfId="25" applyFont="1" applyFill="1" applyBorder="1" applyAlignment="1">
      <alignment horizontal="center"/>
    </xf>
    <xf numFmtId="164" fontId="14" fillId="4" borderId="1" xfId="25" applyNumberFormat="1" applyFont="1" applyFill="1" applyBorder="1" applyAlignment="1">
      <alignment horizontal="left"/>
    </xf>
    <xf numFmtId="0" fontId="14" fillId="3" borderId="10" xfId="25" applyFont="1" applyFill="1" applyBorder="1"/>
    <xf numFmtId="0" fontId="16" fillId="3" borderId="0" xfId="25" applyFont="1" applyFill="1"/>
    <xf numFmtId="172" fontId="16" fillId="3" borderId="0" xfId="25" applyNumberFormat="1" applyFont="1" applyFill="1" applyAlignment="1">
      <alignment horizontal="center"/>
    </xf>
    <xf numFmtId="0" fontId="13" fillId="3" borderId="0" xfId="25" applyFont="1" applyFill="1"/>
    <xf numFmtId="0" fontId="2" fillId="3" borderId="0" xfId="25" applyFill="1"/>
    <xf numFmtId="0" fontId="2" fillId="3" borderId="0" xfId="25" applyFill="1" applyAlignment="1">
      <alignment horizontal="center"/>
    </xf>
    <xf numFmtId="172" fontId="2" fillId="3" borderId="0" xfId="25" applyNumberFormat="1" applyFill="1"/>
    <xf numFmtId="0" fontId="11" fillId="3" borderId="0" xfId="25" applyFont="1" applyFill="1"/>
    <xf numFmtId="172" fontId="11" fillId="3" borderId="0" xfId="25" applyNumberFormat="1" applyFont="1" applyFill="1"/>
    <xf numFmtId="177" fontId="11" fillId="3" borderId="0" xfId="25" applyNumberFormat="1" applyFont="1" applyFill="1" applyAlignment="1">
      <alignment horizontal="right"/>
    </xf>
    <xf numFmtId="10" fontId="11" fillId="3" borderId="0" xfId="25" applyNumberFormat="1" applyFont="1" applyFill="1" applyAlignment="1">
      <alignment horizontal="center"/>
    </xf>
    <xf numFmtId="49" fontId="11" fillId="3" borderId="0" xfId="25" applyNumberFormat="1" applyFont="1" applyFill="1" applyAlignment="1">
      <alignment horizontal="right"/>
    </xf>
    <xf numFmtId="178" fontId="11" fillId="3" borderId="0" xfId="25" applyNumberFormat="1" applyFont="1" applyFill="1"/>
    <xf numFmtId="1" fontId="11" fillId="3" borderId="0" xfId="25" applyNumberFormat="1" applyFont="1" applyFill="1" applyAlignment="1">
      <alignment horizontal="center"/>
    </xf>
    <xf numFmtId="0" fontId="2" fillId="3" borderId="0" xfId="25" applyFill="1" applyAlignment="1">
      <alignment horizontal="right"/>
    </xf>
    <xf numFmtId="170" fontId="11" fillId="3" borderId="0" xfId="31" applyFont="1" applyFill="1" applyBorder="1" applyProtection="1"/>
    <xf numFmtId="165" fontId="11" fillId="3" borderId="0" xfId="31" applyNumberFormat="1" applyFont="1" applyFill="1" applyBorder="1" applyAlignment="1" applyProtection="1">
      <alignment horizontal="left"/>
    </xf>
    <xf numFmtId="165" fontId="11" fillId="3" borderId="0" xfId="31" applyNumberFormat="1" applyFont="1" applyFill="1" applyBorder="1" applyProtection="1"/>
    <xf numFmtId="165" fontId="11" fillId="3" borderId="0" xfId="25" applyNumberFormat="1" applyFont="1" applyFill="1"/>
    <xf numFmtId="172" fontId="11" fillId="3" borderId="0" xfId="25" applyNumberFormat="1" applyFont="1" applyFill="1" applyAlignment="1">
      <alignment horizontal="left"/>
    </xf>
    <xf numFmtId="170" fontId="11" fillId="3" borderId="0" xfId="25" applyNumberFormat="1" applyFont="1" applyFill="1"/>
    <xf numFmtId="0" fontId="11" fillId="3" borderId="0" xfId="25" applyFont="1" applyFill="1" applyAlignment="1">
      <alignment horizontal="center"/>
    </xf>
    <xf numFmtId="167" fontId="20" fillId="0" borderId="0" xfId="1"/>
    <xf numFmtId="49" fontId="29" fillId="5" borderId="1" xfId="28" applyNumberFormat="1" applyFont="1" applyFill="1" applyBorder="1" applyAlignment="1" applyProtection="1">
      <alignment horizontal="center"/>
    </xf>
    <xf numFmtId="0" fontId="30" fillId="0" borderId="0" xfId="33" applyFont="1" applyBorder="1" applyAlignment="1" applyProtection="1">
      <alignment vertical="center"/>
    </xf>
    <xf numFmtId="0" fontId="27" fillId="0" borderId="1" xfId="33" applyFont="1" applyBorder="1" applyAlignment="1" applyProtection="1">
      <alignment horizontal="center" vertical="center" wrapText="1"/>
    </xf>
    <xf numFmtId="44" fontId="27" fillId="0" borderId="8" xfId="33" applyNumberFormat="1" applyFont="1" applyBorder="1" applyAlignment="1" applyProtection="1">
      <alignment horizontal="center" vertical="center" wrapText="1"/>
    </xf>
    <xf numFmtId="44" fontId="27" fillId="0" borderId="1" xfId="33" applyNumberFormat="1" applyFont="1" applyBorder="1" applyAlignment="1" applyProtection="1">
      <alignment vertical="center"/>
    </xf>
    <xf numFmtId="0" fontId="21" fillId="0" borderId="0" xfId="34" applyAlignment="1">
      <alignment horizontal="left"/>
    </xf>
    <xf numFmtId="0" fontId="32" fillId="3" borderId="0" xfId="34" applyFont="1" applyFill="1"/>
    <xf numFmtId="0" fontId="20" fillId="0" borderId="0" xfId="42"/>
    <xf numFmtId="0" fontId="22" fillId="0" borderId="0" xfId="33" applyFont="1" applyBorder="1" applyAlignment="1" applyProtection="1">
      <alignment horizontal="center" vertical="center"/>
    </xf>
    <xf numFmtId="0" fontId="24" fillId="0" borderId="0" xfId="33" applyFont="1" applyBorder="1" applyAlignment="1" applyProtection="1">
      <alignment horizontal="left" vertical="center" wrapText="1"/>
    </xf>
    <xf numFmtId="0" fontId="7" fillId="2" borderId="1" xfId="33" applyFont="1" applyFill="1" applyBorder="1" applyAlignment="1" applyProtection="1">
      <alignment horizontal="center" vertical="center"/>
    </xf>
    <xf numFmtId="0" fontId="6" fillId="0" borderId="1" xfId="36" applyFont="1" applyBorder="1" applyAlignment="1">
      <alignment horizontal="center"/>
    </xf>
    <xf numFmtId="0" fontId="7" fillId="0" borderId="1" xfId="33" applyFont="1" applyBorder="1" applyAlignment="1" applyProtection="1">
      <alignment horizontal="left" vertical="center"/>
    </xf>
    <xf numFmtId="0" fontId="7" fillId="0" borderId="1" xfId="36" applyFont="1" applyBorder="1" applyAlignment="1">
      <alignment horizontal="center"/>
    </xf>
    <xf numFmtId="0" fontId="8" fillId="0" borderId="1" xfId="36" applyFont="1" applyBorder="1" applyAlignment="1">
      <alignment horizontal="center"/>
    </xf>
    <xf numFmtId="0" fontId="8" fillId="0" borderId="1" xfId="36" applyFont="1" applyBorder="1" applyAlignment="1">
      <alignment horizontal="center" vertical="center" wrapText="1"/>
    </xf>
    <xf numFmtId="0" fontId="21" fillId="0" borderId="1" xfId="36" applyBorder="1" applyAlignment="1">
      <alignment horizontal="center"/>
    </xf>
    <xf numFmtId="0" fontId="10" fillId="0" borderId="1" xfId="40" applyBorder="1" applyAlignment="1" applyProtection="1">
      <alignment horizontal="center"/>
    </xf>
    <xf numFmtId="0" fontId="11" fillId="0" borderId="6" xfId="36" applyFont="1" applyBorder="1" applyAlignment="1">
      <alignment horizontal="center" vertical="center"/>
    </xf>
    <xf numFmtId="0" fontId="7" fillId="0" borderId="0" xfId="33" applyFont="1" applyBorder="1" applyAlignment="1" applyProtection="1">
      <alignment horizontal="justify" vertical="center" wrapText="1"/>
    </xf>
    <xf numFmtId="0" fontId="12" fillId="0" borderId="1" xfId="36" applyFont="1" applyBorder="1" applyAlignment="1">
      <alignment horizontal="center"/>
    </xf>
    <xf numFmtId="0" fontId="12" fillId="0" borderId="1" xfId="41" applyFont="1" applyBorder="1" applyAlignment="1" applyProtection="1">
      <alignment horizontal="center"/>
    </xf>
    <xf numFmtId="1" fontId="11" fillId="0" borderId="1" xfId="36" applyNumberFormat="1" applyFont="1" applyBorder="1" applyAlignment="1">
      <alignment horizontal="center"/>
    </xf>
    <xf numFmtId="0" fontId="7" fillId="0" borderId="0" xfId="33" applyFont="1" applyBorder="1" applyAlignment="1" applyProtection="1">
      <alignment horizontal="left" vertical="center"/>
    </xf>
    <xf numFmtId="0" fontId="26" fillId="0" borderId="0" xfId="33" applyFont="1" applyBorder="1" applyAlignment="1" applyProtection="1">
      <alignment horizontal="left" vertical="center" wrapText="1"/>
    </xf>
    <xf numFmtId="179" fontId="7" fillId="0" borderId="0" xfId="37" applyFont="1" applyBorder="1" applyAlignment="1" applyProtection="1">
      <alignment horizontal="left" vertical="center" wrapText="1"/>
    </xf>
    <xf numFmtId="0" fontId="7" fillId="2" borderId="11" xfId="33" applyFont="1" applyFill="1" applyBorder="1" applyAlignment="1" applyProtection="1">
      <alignment horizontal="center" vertical="center" wrapText="1"/>
    </xf>
    <xf numFmtId="0" fontId="7" fillId="2" borderId="9" xfId="33" applyFont="1" applyFill="1" applyBorder="1" applyAlignment="1" applyProtection="1">
      <alignment horizontal="center" vertical="center" wrapText="1"/>
    </xf>
    <xf numFmtId="0" fontId="27" fillId="0" borderId="8" xfId="33" applyFont="1" applyBorder="1" applyAlignment="1" applyProtection="1">
      <alignment horizontal="center" vertical="center"/>
    </xf>
    <xf numFmtId="0" fontId="27" fillId="0" borderId="1" xfId="33" applyFont="1" applyBorder="1" applyAlignment="1" applyProtection="1">
      <alignment horizontal="center" vertical="center"/>
    </xf>
    <xf numFmtId="0" fontId="27" fillId="0" borderId="2" xfId="33" applyFont="1" applyBorder="1" applyAlignment="1" applyProtection="1">
      <alignment horizontal="center" vertical="center"/>
    </xf>
    <xf numFmtId="0" fontId="27" fillId="0" borderId="3" xfId="33" applyFont="1" applyBorder="1" applyAlignment="1" applyProtection="1">
      <alignment horizontal="center" vertical="center"/>
    </xf>
    <xf numFmtId="44" fontId="27" fillId="0" borderId="2" xfId="33" applyNumberFormat="1" applyFont="1" applyBorder="1" applyAlignment="1" applyProtection="1">
      <alignment horizontal="center" vertical="center"/>
    </xf>
    <xf numFmtId="44" fontId="21" fillId="0" borderId="0" xfId="34" applyNumberFormat="1" applyAlignment="1">
      <alignment horizontal="center"/>
    </xf>
    <xf numFmtId="0" fontId="21" fillId="0" borderId="0" xfId="34" applyAlignment="1">
      <alignment horizontal="center"/>
    </xf>
    <xf numFmtId="0" fontId="25" fillId="0" borderId="0" xfId="34" applyFont="1" applyAlignment="1">
      <alignment horizontal="left" wrapText="1"/>
    </xf>
    <xf numFmtId="0" fontId="27" fillId="0" borderId="2" xfId="33" applyFont="1" applyBorder="1" applyAlignment="1" applyProtection="1">
      <alignment horizontal="center" vertical="center" wrapText="1"/>
    </xf>
    <xf numFmtId="0" fontId="27" fillId="0" borderId="4" xfId="33" applyFont="1" applyBorder="1" applyAlignment="1" applyProtection="1">
      <alignment horizontal="center" vertical="center"/>
    </xf>
    <xf numFmtId="167" fontId="27" fillId="2" borderId="12" xfId="33" applyNumberFormat="1" applyFont="1" applyFill="1" applyBorder="1" applyAlignment="1" applyProtection="1">
      <alignment horizontal="center" vertical="center" wrapText="1"/>
    </xf>
    <xf numFmtId="167" fontId="27" fillId="2" borderId="10" xfId="33" applyNumberFormat="1" applyFont="1" applyFill="1" applyBorder="1" applyAlignment="1" applyProtection="1">
      <alignment horizontal="center" vertical="center" wrapText="1"/>
    </xf>
    <xf numFmtId="167" fontId="27" fillId="2" borderId="2" xfId="33" applyNumberFormat="1" applyFont="1" applyFill="1" applyBorder="1" applyAlignment="1" applyProtection="1">
      <alignment horizontal="center" vertical="center" wrapText="1"/>
    </xf>
    <xf numFmtId="167" fontId="27" fillId="2" borderId="5" xfId="33" applyNumberFormat="1" applyFont="1" applyFill="1" applyBorder="1" applyAlignment="1" applyProtection="1">
      <alignment horizontal="center" vertical="center" wrapText="1"/>
    </xf>
    <xf numFmtId="167" fontId="27" fillId="2" borderId="3" xfId="33" applyNumberFormat="1" applyFont="1" applyFill="1" applyBorder="1" applyAlignment="1" applyProtection="1">
      <alignment horizontal="center" vertical="center" wrapText="1"/>
    </xf>
    <xf numFmtId="0" fontId="31" fillId="3" borderId="0" xfId="34" applyFont="1" applyFill="1" applyAlignment="1">
      <alignment horizontal="left" wrapText="1"/>
    </xf>
    <xf numFmtId="0" fontId="0" fillId="0" borderId="0" xfId="34" applyFont="1" applyAlignment="1">
      <alignment horizontal="center"/>
    </xf>
    <xf numFmtId="0" fontId="9" fillId="3" borderId="0" xfId="25" applyFont="1" applyFill="1" applyAlignment="1">
      <alignment horizontal="center"/>
    </xf>
    <xf numFmtId="0" fontId="14" fillId="4" borderId="1" xfId="25" applyFont="1" applyFill="1" applyBorder="1" applyAlignment="1">
      <alignment horizontal="left"/>
    </xf>
    <xf numFmtId="0" fontId="14" fillId="3" borderId="1" xfId="25" applyFont="1" applyFill="1" applyBorder="1" applyAlignment="1">
      <alignment horizontal="center"/>
    </xf>
    <xf numFmtId="0" fontId="14" fillId="4" borderId="2" xfId="25" applyFont="1" applyFill="1" applyBorder="1" applyAlignment="1">
      <alignment horizontal="left"/>
    </xf>
    <xf numFmtId="0" fontId="16" fillId="3" borderId="5" xfId="25" applyFont="1" applyFill="1" applyBorder="1" applyAlignment="1">
      <alignment horizontal="left"/>
    </xf>
    <xf numFmtId="0" fontId="14" fillId="4" borderId="1" xfId="25" applyFont="1" applyFill="1" applyBorder="1" applyAlignment="1">
      <alignment horizontal="center"/>
    </xf>
    <xf numFmtId="0" fontId="14" fillId="3" borderId="5" xfId="25" applyFont="1" applyFill="1" applyBorder="1" applyAlignment="1">
      <alignment horizontal="center"/>
    </xf>
    <xf numFmtId="0" fontId="14" fillId="3" borderId="9" xfId="25" applyFont="1" applyFill="1" applyBorder="1" applyAlignment="1">
      <alignment horizontal="center"/>
    </xf>
    <xf numFmtId="0" fontId="16" fillId="3" borderId="1" xfId="25" applyFont="1" applyFill="1" applyBorder="1" applyAlignment="1">
      <alignment horizontal="left"/>
    </xf>
    <xf numFmtId="0" fontId="16" fillId="3" borderId="1" xfId="25" applyFont="1" applyFill="1" applyBorder="1" applyAlignment="1">
      <alignment horizontal="left" vertical="center"/>
    </xf>
    <xf numFmtId="0" fontId="14" fillId="3" borderId="1" xfId="25" applyFont="1" applyFill="1" applyBorder="1" applyAlignment="1">
      <alignment horizontal="left"/>
    </xf>
    <xf numFmtId="0" fontId="16" fillId="3" borderId="2" xfId="25" applyFont="1" applyFill="1" applyBorder="1" applyAlignment="1">
      <alignment horizontal="left"/>
    </xf>
    <xf numFmtId="0" fontId="16" fillId="3" borderId="3" xfId="25" applyFont="1" applyFill="1" applyBorder="1" applyAlignment="1">
      <alignment horizontal="left"/>
    </xf>
    <xf numFmtId="0" fontId="14" fillId="3" borderId="3" xfId="25" applyFont="1" applyFill="1" applyBorder="1" applyAlignment="1">
      <alignment horizontal="left"/>
    </xf>
    <xf numFmtId="0" fontId="14" fillId="4" borderId="4" xfId="25" applyFont="1" applyFill="1" applyBorder="1" applyAlignment="1">
      <alignment horizontal="center"/>
    </xf>
    <xf numFmtId="0" fontId="14" fillId="0" borderId="0" xfId="25" applyFont="1" applyAlignment="1">
      <alignment horizontal="center"/>
    </xf>
    <xf numFmtId="0" fontId="14" fillId="3" borderId="0" xfId="25" applyFont="1" applyFill="1" applyAlignment="1">
      <alignment horizontal="center"/>
    </xf>
    <xf numFmtId="0" fontId="14" fillId="3" borderId="3" xfId="25" applyFont="1" applyFill="1" applyBorder="1" applyAlignment="1">
      <alignment horizontal="left" vertical="center" wrapText="1"/>
    </xf>
    <xf numFmtId="49" fontId="16" fillId="3" borderId="3" xfId="25" applyNumberFormat="1" applyFont="1" applyFill="1" applyBorder="1" applyAlignment="1">
      <alignment horizontal="left"/>
    </xf>
    <xf numFmtId="44" fontId="15" fillId="0" borderId="0" xfId="25" applyNumberFormat="1" applyFont="1"/>
  </cellXfs>
  <cellStyles count="43">
    <cellStyle name="Hiperlink 2" xfId="32" xr:uid="{656FD22B-13BF-4FF8-9C36-1B51B2B3F389}"/>
    <cellStyle name="Hiperlink 2 2" xfId="40" xr:uid="{D6AED298-CBCA-4992-8AE2-962E28F93ECD}"/>
    <cellStyle name="Moeda" xfId="1" builtinId="4"/>
    <cellStyle name="Moeda 2" xfId="2" xr:uid="{00000000-0005-0000-0000-000006000000}"/>
    <cellStyle name="Moeda 2 2" xfId="3" xr:uid="{00000000-0005-0000-0000-000007000000}"/>
    <cellStyle name="Moeda 2 3" xfId="4" xr:uid="{00000000-0005-0000-0000-000008000000}"/>
    <cellStyle name="Moeda 2 4" xfId="5" xr:uid="{00000000-0005-0000-0000-000009000000}"/>
    <cellStyle name="Moeda 2 5" xfId="37" xr:uid="{D1726F9D-1A65-4027-9F69-5209A9302D23}"/>
    <cellStyle name="Moeda 3" xfId="6" xr:uid="{00000000-0005-0000-0000-00000A000000}"/>
    <cellStyle name="Moeda 4" xfId="7" xr:uid="{00000000-0005-0000-0000-00000B000000}"/>
    <cellStyle name="Moeda 5" xfId="39" xr:uid="{92DDDF44-C305-4643-B6C1-98DE715F4548}"/>
    <cellStyle name="Moeda 5 2" xfId="8" xr:uid="{00000000-0005-0000-0000-00000C000000}"/>
    <cellStyle name="Moeda 5 3" xfId="9" xr:uid="{00000000-0005-0000-0000-00000D000000}"/>
    <cellStyle name="Moeda 5 4" xfId="10" xr:uid="{00000000-0005-0000-0000-00000E000000}"/>
    <cellStyle name="Moeda 5 5" xfId="11" xr:uid="{00000000-0005-0000-0000-00000F000000}"/>
    <cellStyle name="Moeda 6" xfId="12" xr:uid="{00000000-0005-0000-0000-000010000000}"/>
    <cellStyle name="Moeda 6 2" xfId="13" xr:uid="{00000000-0005-0000-0000-000011000000}"/>
    <cellStyle name="Moeda 6 3" xfId="14" xr:uid="{00000000-0005-0000-0000-000012000000}"/>
    <cellStyle name="Moeda 6 4" xfId="15" xr:uid="{00000000-0005-0000-0000-000013000000}"/>
    <cellStyle name="Moeda 6 5" xfId="16" xr:uid="{00000000-0005-0000-0000-000014000000}"/>
    <cellStyle name="Moeda 7 2" xfId="17" xr:uid="{00000000-0005-0000-0000-000015000000}"/>
    <cellStyle name="Moeda 7 3" xfId="18" xr:uid="{00000000-0005-0000-0000-000016000000}"/>
    <cellStyle name="Moeda 7 4" xfId="19" xr:uid="{00000000-0005-0000-0000-000017000000}"/>
    <cellStyle name="Moeda 7 5" xfId="20" xr:uid="{00000000-0005-0000-0000-000018000000}"/>
    <cellStyle name="Moeda 8" xfId="21" xr:uid="{00000000-0005-0000-0000-000019000000}"/>
    <cellStyle name="Normal" xfId="0" builtinId="0"/>
    <cellStyle name="Normal 2" xfId="22" xr:uid="{00000000-0005-0000-0000-00001A000000}"/>
    <cellStyle name="Normal 2 2" xfId="23" xr:uid="{00000000-0005-0000-0000-00001B000000}"/>
    <cellStyle name="Normal 2 2 2" xfId="36" xr:uid="{7522E47F-F49F-45C4-B6B9-8DBC4D5409DC}"/>
    <cellStyle name="Normal 2 2 3" xfId="33" xr:uid="{B78D855D-A4C0-4C4D-9488-BB7E269FF456}"/>
    <cellStyle name="Normal 2 2 4" xfId="41" xr:uid="{6D3AED25-17C1-40F3-ADF3-FD006A0B2DEB}"/>
    <cellStyle name="Normal 2 3" xfId="24" xr:uid="{00000000-0005-0000-0000-00001C000000}"/>
    <cellStyle name="Normal 2 4" xfId="35" xr:uid="{F89C568F-EFE8-423B-84B2-E6D309454998}"/>
    <cellStyle name="Normal 3" xfId="25" xr:uid="{00000000-0005-0000-0000-00001D000000}"/>
    <cellStyle name="Normal 3 2" xfId="34" xr:uid="{2D7766D4-20A5-4F8B-83A7-6B7C5151DAD4}"/>
    <cellStyle name="Normal 3 3" xfId="42" xr:uid="{B97C40DD-82F0-4A91-B1CE-E4D020E8493A}"/>
    <cellStyle name="Normal 4" xfId="26" xr:uid="{00000000-0005-0000-0000-00001E000000}"/>
    <cellStyle name="Normal 5" xfId="38" xr:uid="{587D0F3C-9FFA-4020-AB9A-A022851F8938}"/>
    <cellStyle name="Porcentagem 2" xfId="27" xr:uid="{00000000-0005-0000-0000-00001F000000}"/>
    <cellStyle name="Porcentagem 3" xfId="28" xr:uid="{00000000-0005-0000-0000-000020000000}"/>
    <cellStyle name="Vírgula 2" xfId="29" xr:uid="{00000000-0005-0000-0000-000021000000}"/>
    <cellStyle name="Vírgula 2 2" xfId="30" xr:uid="{00000000-0005-0000-0000-000022000000}"/>
    <cellStyle name="Vírgula 3" xfId="31" xr:uid="{00000000-0005-0000-0000-000023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295200</xdr:colOff>
      <xdr:row>1</xdr:row>
      <xdr:rowOff>76320</xdr:rowOff>
    </xdr:from>
    <xdr:to>
      <xdr:col>1</xdr:col>
      <xdr:colOff>887265</xdr:colOff>
      <xdr:row>5</xdr:row>
      <xdr:rowOff>85425</xdr:rowOff>
    </xdr:to>
    <xdr:pic>
      <xdr:nvPicPr>
        <xdr:cNvPr id="2" name="Imagem 1" descr="Logotipo&#10;&#10;Descrição gerada automaticamente">
          <a:extLst>
            <a:ext uri="{FF2B5EF4-FFF2-40B4-BE49-F238E27FC236}">
              <a16:creationId xmlns:a16="http://schemas.microsoft.com/office/drawing/2014/main" id="{6DA76BF4-791C-40EA-986D-CF8648069547}"/>
            </a:ext>
          </a:extLst>
        </xdr:cNvPr>
        <xdr:cNvPicPr/>
      </xdr:nvPicPr>
      <xdr:blipFill>
        <a:blip xmlns:r="http://schemas.openxmlformats.org/officeDocument/2006/relationships" r:embed="rId1"/>
        <a:stretch/>
      </xdr:blipFill>
      <xdr:spPr>
        <a:xfrm>
          <a:off x="295200" y="266820"/>
          <a:ext cx="925440" cy="771105"/>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657225</xdr:colOff>
      <xdr:row>2</xdr:row>
      <xdr:rowOff>152400</xdr:rowOff>
    </xdr:to>
    <xdr:pic>
      <xdr:nvPicPr>
        <xdr:cNvPr id="2" name="Imagem 1" descr="Logotipo&#10;&#10;Descrição gerada automaticamente">
          <a:extLst>
            <a:ext uri="{FF2B5EF4-FFF2-40B4-BE49-F238E27FC236}">
              <a16:creationId xmlns:a16="http://schemas.microsoft.com/office/drawing/2014/main" id="{483B3F16-F02A-4878-9CBD-3859C6800419}"/>
            </a:ext>
          </a:extLst>
        </xdr:cNvPr>
        <xdr:cNvPicPr/>
      </xdr:nvPicPr>
      <xdr:blipFill>
        <a:blip xmlns:r="http://schemas.openxmlformats.org/officeDocument/2006/relationships" r:embed="rId1"/>
        <a:stretch/>
      </xdr:blipFill>
      <xdr:spPr>
        <a:xfrm>
          <a:off x="142875" y="0"/>
          <a:ext cx="514350" cy="47625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657225</xdr:colOff>
      <xdr:row>2</xdr:row>
      <xdr:rowOff>152400</xdr:rowOff>
    </xdr:to>
    <xdr:pic>
      <xdr:nvPicPr>
        <xdr:cNvPr id="2" name="Imagem 1" descr="Logotipo&#10;&#10;Descrição gerada automaticamente">
          <a:extLst>
            <a:ext uri="{FF2B5EF4-FFF2-40B4-BE49-F238E27FC236}">
              <a16:creationId xmlns:a16="http://schemas.microsoft.com/office/drawing/2014/main" id="{54F03592-5E57-447B-9239-F78BECB40228}"/>
            </a:ext>
          </a:extLst>
        </xdr:cNvPr>
        <xdr:cNvPicPr/>
      </xdr:nvPicPr>
      <xdr:blipFill>
        <a:blip xmlns:r="http://schemas.openxmlformats.org/officeDocument/2006/relationships" r:embed="rId1"/>
        <a:stretch/>
      </xdr:blipFill>
      <xdr:spPr>
        <a:xfrm>
          <a:off x="142875" y="0"/>
          <a:ext cx="514350" cy="47625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657225</xdr:colOff>
      <xdr:row>2</xdr:row>
      <xdr:rowOff>152400</xdr:rowOff>
    </xdr:to>
    <xdr:pic>
      <xdr:nvPicPr>
        <xdr:cNvPr id="2" name="Imagem 1" descr="Logotipo&#10;&#10;Descrição gerada automaticamente">
          <a:extLst>
            <a:ext uri="{FF2B5EF4-FFF2-40B4-BE49-F238E27FC236}">
              <a16:creationId xmlns:a16="http://schemas.microsoft.com/office/drawing/2014/main" id="{25CCA204-5970-4266-BF11-4AD8C330B426}"/>
            </a:ext>
          </a:extLst>
        </xdr:cNvPr>
        <xdr:cNvPicPr/>
      </xdr:nvPicPr>
      <xdr:blipFill>
        <a:blip xmlns:r="http://schemas.openxmlformats.org/officeDocument/2006/relationships" r:embed="rId1"/>
        <a:stretch/>
      </xdr:blipFill>
      <xdr:spPr>
        <a:xfrm>
          <a:off x="142875" y="0"/>
          <a:ext cx="514350" cy="476250"/>
        </a:xfrm>
        <a:prstGeom prst="rect">
          <a:avLst/>
        </a:prstGeom>
        <a:ln w="0">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0</xdr:col>
      <xdr:colOff>657225</xdr:colOff>
      <xdr:row>2</xdr:row>
      <xdr:rowOff>152400</xdr:rowOff>
    </xdr:to>
    <xdr:pic>
      <xdr:nvPicPr>
        <xdr:cNvPr id="2" name="Imagem 1" descr="Logotipo&#10;&#10;Descrição gerada automaticamente">
          <a:extLst>
            <a:ext uri="{FF2B5EF4-FFF2-40B4-BE49-F238E27FC236}">
              <a16:creationId xmlns:a16="http://schemas.microsoft.com/office/drawing/2014/main" id="{A0B3D652-A8CB-43F5-89D3-05B5C62E63F7}"/>
            </a:ext>
          </a:extLst>
        </xdr:cNvPr>
        <xdr:cNvPicPr/>
      </xdr:nvPicPr>
      <xdr:blipFill>
        <a:blip xmlns:r="http://schemas.openxmlformats.org/officeDocument/2006/relationships" r:embed="rId1"/>
        <a:stretch/>
      </xdr:blipFill>
      <xdr:spPr>
        <a:xfrm>
          <a:off x="142875" y="0"/>
          <a:ext cx="514350" cy="47625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omesempreendimentos2020@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72037-8068-436C-9786-31D03354DC69}">
  <dimension ref="A3:AMJ89"/>
  <sheetViews>
    <sheetView topLeftCell="A28" zoomScaleNormal="100" workbookViewId="0">
      <selection activeCell="J30" sqref="J30"/>
    </sheetView>
  </sheetViews>
  <sheetFormatPr defaultColWidth="9.140625" defaultRowHeight="15"/>
  <cols>
    <col min="1" max="1" width="5" style="26" customWidth="1"/>
    <col min="2" max="2" width="21.7109375" style="26" customWidth="1"/>
    <col min="3" max="3" width="0.28515625" style="26" hidden="1" customWidth="1"/>
    <col min="4" max="4" width="6" style="26" customWidth="1"/>
    <col min="5" max="5" width="13.7109375" style="26" customWidth="1"/>
    <col min="6" max="6" width="15.140625" style="26" customWidth="1"/>
    <col min="7" max="7" width="15.85546875" style="26" customWidth="1"/>
    <col min="8" max="8" width="7.5703125" style="26" customWidth="1"/>
    <col min="9" max="9" width="6" style="26" customWidth="1"/>
    <col min="10" max="14" width="9.140625" style="26"/>
    <col min="15" max="15" width="13.5703125" style="26" customWidth="1"/>
    <col min="16" max="260" width="9.140625" style="26"/>
    <col min="261" max="261" width="9.5703125" style="26" customWidth="1"/>
    <col min="262" max="262" width="11.140625" style="26" customWidth="1"/>
    <col min="263" max="263" width="9.140625" style="26"/>
    <col min="264" max="264" width="4.28515625" style="26" customWidth="1"/>
    <col min="265" max="265" width="0.5703125" style="26" customWidth="1"/>
    <col min="266" max="516" width="9.140625" style="26"/>
    <col min="517" max="517" width="9.5703125" style="26" customWidth="1"/>
    <col min="518" max="518" width="11.140625" style="26" customWidth="1"/>
    <col min="519" max="519" width="9.140625" style="26"/>
    <col min="520" max="520" width="4.28515625" style="26" customWidth="1"/>
    <col min="521" max="521" width="0.5703125" style="26" customWidth="1"/>
    <col min="522" max="772" width="9.140625" style="26"/>
    <col min="773" max="773" width="9.5703125" style="26" customWidth="1"/>
    <col min="774" max="774" width="11.140625" style="26" customWidth="1"/>
    <col min="775" max="775" width="9.140625" style="26"/>
    <col min="776" max="776" width="4.28515625" style="26" customWidth="1"/>
    <col min="777" max="777" width="0.5703125" style="26" customWidth="1"/>
    <col min="778" max="1024" width="9.140625" style="26"/>
    <col min="1025" max="16384" width="9.140625" style="143"/>
  </cols>
  <sheetData>
    <row r="3" spans="1:10">
      <c r="A3" s="24"/>
      <c r="B3" s="24"/>
      <c r="C3" s="24"/>
      <c r="D3" s="24"/>
      <c r="E3" s="24"/>
      <c r="F3" s="24"/>
      <c r="G3" s="24"/>
      <c r="H3" s="25"/>
      <c r="I3" s="25"/>
      <c r="J3" s="25"/>
    </row>
    <row r="4" spans="1:10">
      <c r="A4" s="24"/>
      <c r="B4" s="24"/>
      <c r="C4" s="24"/>
      <c r="D4" s="24"/>
      <c r="E4" s="24"/>
      <c r="F4" s="24"/>
      <c r="G4" s="24"/>
      <c r="H4" s="25"/>
      <c r="I4" s="25"/>
      <c r="J4" s="25"/>
    </row>
    <row r="5" spans="1:10">
      <c r="A5" s="24"/>
      <c r="B5" s="24"/>
      <c r="C5" s="24"/>
      <c r="D5" s="24"/>
      <c r="E5" s="24"/>
      <c r="F5" s="24"/>
      <c r="G5" s="24"/>
      <c r="H5" s="25"/>
      <c r="I5" s="25"/>
      <c r="J5" s="25"/>
    </row>
    <row r="6" spans="1:10">
      <c r="A6" s="24"/>
      <c r="B6" s="24"/>
      <c r="C6" s="24"/>
      <c r="D6" s="24"/>
      <c r="E6" s="24"/>
      <c r="F6" s="24"/>
      <c r="G6" s="24"/>
      <c r="H6" s="25"/>
      <c r="I6" s="25"/>
      <c r="J6" s="25"/>
    </row>
    <row r="7" spans="1:10" ht="18.75" customHeight="1">
      <c r="A7" s="144" t="s">
        <v>0</v>
      </c>
      <c r="B7" s="144"/>
      <c r="C7" s="144"/>
      <c r="D7" s="144"/>
      <c r="E7" s="144"/>
      <c r="F7" s="144"/>
      <c r="G7" s="144"/>
      <c r="H7" s="25"/>
      <c r="I7" s="25"/>
      <c r="J7" s="25"/>
    </row>
    <row r="8" spans="1:10" ht="15.75">
      <c r="A8" s="27"/>
      <c r="B8" s="27"/>
      <c r="C8" s="27"/>
      <c r="D8" s="27"/>
      <c r="E8" s="27"/>
      <c r="F8" s="27"/>
      <c r="G8" s="27"/>
      <c r="H8" s="25"/>
      <c r="I8" s="25"/>
      <c r="J8" s="25"/>
    </row>
    <row r="9" spans="1:10">
      <c r="A9" s="137" t="s">
        <v>144</v>
      </c>
      <c r="B9" s="24"/>
      <c r="C9" s="24"/>
      <c r="D9" s="24"/>
      <c r="E9" s="24"/>
      <c r="F9" s="24"/>
      <c r="G9" s="24"/>
      <c r="H9" s="25"/>
      <c r="I9" s="25"/>
      <c r="J9" s="25"/>
    </row>
    <row r="10" spans="1:10" ht="19.5" customHeight="1">
      <c r="A10" s="145" t="s">
        <v>145</v>
      </c>
      <c r="B10" s="145"/>
      <c r="C10" s="145"/>
      <c r="D10" s="145"/>
      <c r="E10" s="145"/>
      <c r="F10" s="145"/>
      <c r="G10" s="145"/>
      <c r="H10" s="145"/>
      <c r="I10" s="145"/>
      <c r="J10" s="25"/>
    </row>
    <row r="11" spans="1:10" ht="4.5" customHeight="1">
      <c r="A11" s="24"/>
      <c r="B11" s="28"/>
      <c r="C11" s="28"/>
      <c r="D11" s="28"/>
      <c r="E11" s="28"/>
      <c r="F11" s="28"/>
      <c r="G11" s="28"/>
      <c r="H11" s="25"/>
      <c r="I11" s="25"/>
      <c r="J11" s="25"/>
    </row>
    <row r="12" spans="1:10">
      <c r="A12" s="29" t="s">
        <v>146</v>
      </c>
      <c r="B12" s="24"/>
      <c r="C12" s="24"/>
      <c r="D12" s="24"/>
      <c r="E12" s="24"/>
      <c r="F12" s="24"/>
      <c r="G12" s="30"/>
      <c r="H12" s="25"/>
      <c r="I12" s="25"/>
      <c r="J12" s="25"/>
    </row>
    <row r="13" spans="1:10">
      <c r="A13" s="29" t="s">
        <v>147</v>
      </c>
      <c r="B13" s="24"/>
      <c r="C13" s="24"/>
      <c r="D13" s="24"/>
      <c r="E13" s="24"/>
      <c r="F13" s="24"/>
      <c r="G13" s="30"/>
      <c r="H13" s="25"/>
      <c r="I13" s="25"/>
      <c r="J13" s="25"/>
    </row>
    <row r="14" spans="1:10">
      <c r="A14" s="24"/>
      <c r="B14" s="24"/>
      <c r="C14" s="24"/>
      <c r="D14" s="24"/>
      <c r="E14" s="24"/>
      <c r="F14" s="24"/>
      <c r="G14" s="24"/>
      <c r="H14" s="25"/>
      <c r="I14" s="25"/>
      <c r="J14" s="25"/>
    </row>
    <row r="15" spans="1:10" ht="15" customHeight="1">
      <c r="A15" s="146" t="s">
        <v>1</v>
      </c>
      <c r="B15" s="146"/>
      <c r="C15" s="147" t="s">
        <v>148</v>
      </c>
      <c r="D15" s="147"/>
      <c r="E15" s="147"/>
      <c r="F15" s="147"/>
      <c r="G15" s="147"/>
      <c r="H15" s="147"/>
      <c r="I15" s="147"/>
      <c r="J15" s="25"/>
    </row>
    <row r="16" spans="1:10" ht="15" customHeight="1">
      <c r="A16" s="148" t="s">
        <v>2</v>
      </c>
      <c r="B16" s="148"/>
      <c r="C16" s="149" t="s">
        <v>124</v>
      </c>
      <c r="D16" s="149"/>
      <c r="E16" s="149"/>
      <c r="F16" s="149"/>
      <c r="G16" s="149"/>
      <c r="H16" s="149"/>
      <c r="I16" s="149"/>
      <c r="J16" s="25"/>
    </row>
    <row r="17" spans="1:10" ht="15" customHeight="1">
      <c r="A17" s="148" t="s">
        <v>3</v>
      </c>
      <c r="B17" s="148"/>
      <c r="C17" s="150" t="s">
        <v>125</v>
      </c>
      <c r="D17" s="150"/>
      <c r="E17" s="150"/>
      <c r="F17" s="150"/>
      <c r="G17" s="150"/>
      <c r="H17" s="150"/>
      <c r="I17" s="150"/>
      <c r="J17" s="25"/>
    </row>
    <row r="18" spans="1:10" ht="15" customHeight="1">
      <c r="A18" s="148" t="s">
        <v>4</v>
      </c>
      <c r="B18" s="148"/>
      <c r="C18" s="150" t="s">
        <v>126</v>
      </c>
      <c r="D18" s="150"/>
      <c r="E18" s="150"/>
      <c r="F18" s="150"/>
      <c r="G18" s="150"/>
      <c r="H18" s="150"/>
      <c r="I18" s="150"/>
      <c r="J18" s="25"/>
    </row>
    <row r="19" spans="1:10" ht="15" customHeight="1">
      <c r="A19" s="148" t="s">
        <v>5</v>
      </c>
      <c r="B19" s="148"/>
      <c r="C19" s="151" t="s">
        <v>127</v>
      </c>
      <c r="D19" s="151"/>
      <c r="E19" s="151"/>
      <c r="F19" s="151"/>
      <c r="G19" s="151"/>
      <c r="H19" s="151"/>
      <c r="I19" s="151"/>
      <c r="J19" s="25"/>
    </row>
    <row r="20" spans="1:10" ht="15" customHeight="1">
      <c r="A20" s="148" t="s">
        <v>6</v>
      </c>
      <c r="B20" s="148"/>
      <c r="C20" s="150" t="s">
        <v>128</v>
      </c>
      <c r="D20" s="150"/>
      <c r="E20" s="150"/>
      <c r="F20" s="150"/>
      <c r="G20" s="150"/>
      <c r="H20" s="150"/>
      <c r="I20" s="150"/>
      <c r="J20" s="25"/>
    </row>
    <row r="21" spans="1:10" ht="15" customHeight="1">
      <c r="A21" s="148" t="s">
        <v>7</v>
      </c>
      <c r="B21" s="148"/>
      <c r="C21" s="150" t="s">
        <v>129</v>
      </c>
      <c r="D21" s="150"/>
      <c r="E21" s="150"/>
      <c r="F21" s="150"/>
      <c r="G21" s="150"/>
      <c r="H21" s="150"/>
      <c r="I21" s="150"/>
      <c r="J21" s="25"/>
    </row>
    <row r="22" spans="1:10" ht="15" customHeight="1">
      <c r="A22" s="148" t="s">
        <v>8</v>
      </c>
      <c r="B22" s="148"/>
      <c r="C22" s="152"/>
      <c r="D22" s="152"/>
      <c r="E22" s="152"/>
      <c r="F22" s="152"/>
      <c r="G22" s="152"/>
      <c r="H22" s="152"/>
      <c r="I22" s="152"/>
      <c r="J22" s="25"/>
    </row>
    <row r="23" spans="1:10" ht="15" customHeight="1">
      <c r="A23" s="148" t="s">
        <v>9</v>
      </c>
      <c r="B23" s="148"/>
      <c r="C23" s="153" t="s">
        <v>130</v>
      </c>
      <c r="D23" s="153"/>
      <c r="E23" s="153"/>
      <c r="F23" s="153"/>
      <c r="G23" s="153"/>
      <c r="H23" s="153"/>
      <c r="I23" s="153"/>
      <c r="J23" s="25"/>
    </row>
    <row r="24" spans="1:10" ht="15" customHeight="1">
      <c r="A24" s="148" t="s">
        <v>95</v>
      </c>
      <c r="B24" s="148"/>
      <c r="C24" s="150" t="s">
        <v>131</v>
      </c>
      <c r="D24" s="150"/>
      <c r="E24" s="150"/>
      <c r="F24" s="150"/>
      <c r="G24" s="150"/>
      <c r="H24" s="150"/>
      <c r="I24" s="150"/>
      <c r="J24" s="25"/>
    </row>
    <row r="25" spans="1:10" ht="15" customHeight="1">
      <c r="A25" s="148" t="s">
        <v>10</v>
      </c>
      <c r="B25" s="148"/>
      <c r="C25" s="154" t="s">
        <v>132</v>
      </c>
      <c r="D25" s="154"/>
      <c r="E25" s="154"/>
      <c r="F25" s="154"/>
      <c r="G25" s="154"/>
      <c r="H25" s="154"/>
      <c r="I25" s="154"/>
      <c r="J25" s="25"/>
    </row>
    <row r="26" spans="1:10" ht="15" customHeight="1">
      <c r="A26" s="148" t="s">
        <v>11</v>
      </c>
      <c r="B26" s="148"/>
      <c r="C26" s="156" t="s">
        <v>133</v>
      </c>
      <c r="D26" s="156"/>
      <c r="E26" s="156"/>
      <c r="F26" s="156"/>
      <c r="G26" s="156"/>
      <c r="H26" s="156"/>
      <c r="I26" s="156"/>
      <c r="J26" s="25"/>
    </row>
    <row r="27" spans="1:10" ht="6" customHeight="1">
      <c r="A27" s="24"/>
      <c r="B27" s="24"/>
      <c r="C27" s="157"/>
      <c r="D27" s="157"/>
      <c r="E27" s="157"/>
      <c r="F27" s="157"/>
      <c r="G27" s="157"/>
      <c r="H27" s="157"/>
      <c r="I27" s="157"/>
      <c r="J27" s="25"/>
    </row>
    <row r="28" spans="1:10" ht="15" customHeight="1">
      <c r="A28" s="146" t="s">
        <v>12</v>
      </c>
      <c r="B28" s="146"/>
      <c r="C28" s="146"/>
      <c r="D28" s="146"/>
      <c r="E28" s="146"/>
      <c r="F28" s="146"/>
      <c r="G28" s="146"/>
      <c r="H28" s="146"/>
      <c r="I28" s="146"/>
      <c r="J28" s="25"/>
    </row>
    <row r="29" spans="1:10" ht="15" customHeight="1">
      <c r="A29" s="148" t="s">
        <v>13</v>
      </c>
      <c r="B29" s="148"/>
      <c r="C29" s="156" t="s">
        <v>159</v>
      </c>
      <c r="D29" s="156"/>
      <c r="E29" s="156"/>
      <c r="F29" s="156"/>
      <c r="G29" s="156"/>
      <c r="H29" s="156"/>
      <c r="I29" s="156"/>
      <c r="J29" s="25"/>
    </row>
    <row r="30" spans="1:10" ht="15" customHeight="1">
      <c r="A30" s="148" t="s">
        <v>14</v>
      </c>
      <c r="B30" s="148"/>
      <c r="C30" s="158">
        <v>29</v>
      </c>
      <c r="D30" s="158"/>
      <c r="E30" s="158"/>
      <c r="F30" s="158"/>
      <c r="G30" s="158"/>
      <c r="H30" s="158"/>
      <c r="I30" s="158"/>
      <c r="J30" s="25"/>
    </row>
    <row r="31" spans="1:10" ht="15" customHeight="1">
      <c r="A31" s="148" t="s">
        <v>15</v>
      </c>
      <c r="B31" s="148"/>
      <c r="C31" s="156" t="s">
        <v>164</v>
      </c>
      <c r="D31" s="156"/>
      <c r="E31" s="156"/>
      <c r="F31" s="156"/>
      <c r="G31" s="156"/>
      <c r="H31" s="156"/>
      <c r="I31" s="156"/>
      <c r="J31" s="25"/>
    </row>
    <row r="32" spans="1:10">
      <c r="A32" s="31"/>
      <c r="B32" s="31"/>
      <c r="C32" s="31"/>
      <c r="D32" s="31"/>
      <c r="E32" s="31"/>
      <c r="F32" s="31"/>
      <c r="G32" s="31"/>
      <c r="H32" s="25"/>
      <c r="I32" s="25"/>
      <c r="J32" s="25"/>
    </row>
    <row r="33" spans="1:12">
      <c r="A33" s="159" t="s">
        <v>96</v>
      </c>
      <c r="B33" s="159"/>
      <c r="C33" s="159"/>
      <c r="D33" s="159"/>
      <c r="E33" s="159"/>
      <c r="F33" s="159"/>
      <c r="G33" s="159"/>
      <c r="H33" s="25"/>
      <c r="I33" s="25"/>
      <c r="J33" s="25"/>
    </row>
    <row r="34" spans="1:12" ht="15" customHeight="1">
      <c r="A34" s="155" t="s">
        <v>97</v>
      </c>
      <c r="B34" s="155"/>
      <c r="C34" s="155"/>
      <c r="D34" s="155"/>
      <c r="E34" s="155"/>
      <c r="F34" s="155"/>
      <c r="G34" s="155"/>
      <c r="H34" s="25"/>
      <c r="I34" s="25"/>
      <c r="J34" s="25"/>
    </row>
    <row r="35" spans="1:12">
      <c r="A35" s="32"/>
      <c r="B35" s="32"/>
      <c r="C35" s="32"/>
      <c r="D35" s="32"/>
      <c r="E35" s="32"/>
      <c r="F35" s="32"/>
      <c r="G35" s="32"/>
      <c r="H35" s="25"/>
      <c r="I35" s="25"/>
      <c r="J35" s="25"/>
    </row>
    <row r="36" spans="1:12" ht="15" customHeight="1">
      <c r="A36" s="155" t="s">
        <v>98</v>
      </c>
      <c r="B36" s="155"/>
      <c r="C36" s="155"/>
      <c r="D36" s="155"/>
      <c r="E36" s="155"/>
      <c r="F36" s="155"/>
      <c r="G36" s="155"/>
      <c r="H36" s="25"/>
      <c r="I36" s="25"/>
      <c r="J36" s="25"/>
    </row>
    <row r="37" spans="1:12" ht="33" customHeight="1">
      <c r="A37" s="160" t="s">
        <v>149</v>
      </c>
      <c r="B37" s="160"/>
      <c r="C37" s="160"/>
      <c r="D37" s="160"/>
      <c r="E37" s="160"/>
      <c r="F37" s="160"/>
      <c r="G37" s="160"/>
      <c r="H37" s="160"/>
      <c r="I37" s="25"/>
      <c r="J37" s="25"/>
    </row>
    <row r="38" spans="1:12">
      <c r="A38" s="32"/>
      <c r="B38" s="32"/>
      <c r="C38" s="32"/>
      <c r="D38" s="32"/>
      <c r="E38" s="32"/>
      <c r="F38" s="32"/>
      <c r="G38" s="32"/>
      <c r="H38" s="25"/>
      <c r="I38" s="25"/>
      <c r="J38" s="25"/>
    </row>
    <row r="39" spans="1:12" ht="15" customHeight="1">
      <c r="A39" s="161" t="s">
        <v>99</v>
      </c>
      <c r="B39" s="161"/>
      <c r="C39" s="161"/>
      <c r="D39" s="161"/>
      <c r="E39" s="161"/>
      <c r="F39" s="161"/>
      <c r="G39" s="161"/>
      <c r="H39" s="161"/>
      <c r="I39" s="25"/>
      <c r="J39" s="25"/>
    </row>
    <row r="40" spans="1:12">
      <c r="A40" s="25"/>
      <c r="B40" s="25"/>
      <c r="C40" s="25"/>
      <c r="D40" s="25"/>
      <c r="E40" s="25"/>
      <c r="F40" s="25"/>
      <c r="G40" s="25"/>
      <c r="H40" s="25"/>
      <c r="I40" s="25"/>
      <c r="J40" s="25"/>
    </row>
    <row r="41" spans="1:12" ht="15" customHeight="1">
      <c r="A41" s="162" t="s">
        <v>123</v>
      </c>
      <c r="B41" s="163"/>
      <c r="C41" s="163"/>
      <c r="D41" s="163"/>
      <c r="E41" s="163"/>
      <c r="F41" s="163"/>
      <c r="G41" s="163"/>
      <c r="H41" s="163"/>
      <c r="I41" s="163"/>
      <c r="J41" s="25"/>
    </row>
    <row r="42" spans="1:12" s="26" customFormat="1" ht="22.5">
      <c r="A42" s="33" t="s">
        <v>16</v>
      </c>
      <c r="B42" s="164" t="s">
        <v>17</v>
      </c>
      <c r="C42" s="164"/>
      <c r="D42" s="34" t="s">
        <v>18</v>
      </c>
      <c r="E42" s="34" t="s">
        <v>150</v>
      </c>
      <c r="F42" s="34" t="s">
        <v>100</v>
      </c>
      <c r="G42" s="138" t="s">
        <v>19</v>
      </c>
      <c r="H42" s="165" t="s">
        <v>94</v>
      </c>
      <c r="I42" s="165"/>
      <c r="J42" s="25"/>
      <c r="K42" s="25"/>
    </row>
    <row r="43" spans="1:12" s="26" customFormat="1">
      <c r="A43" s="33">
        <v>1</v>
      </c>
      <c r="B43" s="166" t="s">
        <v>151</v>
      </c>
      <c r="C43" s="167"/>
      <c r="D43" s="34">
        <v>7</v>
      </c>
      <c r="E43" s="139">
        <v>37057.57</v>
      </c>
      <c r="F43" s="139">
        <v>3087.55</v>
      </c>
      <c r="G43" s="140">
        <f>F43*D43</f>
        <v>21612.850000000002</v>
      </c>
      <c r="H43" s="168">
        <f>G43*12</f>
        <v>259354.2</v>
      </c>
      <c r="I43" s="167"/>
      <c r="J43" s="25"/>
      <c r="K43" s="169"/>
      <c r="L43" s="170"/>
    </row>
    <row r="44" spans="1:12" s="26" customFormat="1">
      <c r="A44" s="33">
        <v>2</v>
      </c>
      <c r="B44" s="166" t="s">
        <v>152</v>
      </c>
      <c r="C44" s="167"/>
      <c r="D44" s="34">
        <v>4</v>
      </c>
      <c r="E44" s="139">
        <f>H44/D44</f>
        <v>37599.700736693601</v>
      </c>
      <c r="F44" s="139">
        <f>MOTORISTA!D83</f>
        <v>3133.3083947244668</v>
      </c>
      <c r="G44" s="140">
        <f>F44*D44</f>
        <v>12533.233578897867</v>
      </c>
      <c r="H44" s="168">
        <f>G44*12</f>
        <v>150398.80294677441</v>
      </c>
      <c r="I44" s="167"/>
      <c r="J44" s="25"/>
      <c r="K44" s="169"/>
      <c r="L44" s="170"/>
    </row>
    <row r="45" spans="1:12" s="26" customFormat="1">
      <c r="A45" s="33">
        <v>3</v>
      </c>
      <c r="B45" s="166" t="s">
        <v>153</v>
      </c>
      <c r="C45" s="167"/>
      <c r="D45" s="34">
        <v>3</v>
      </c>
      <c r="E45" s="139">
        <f>H45/D45</f>
        <v>37243.666050522181</v>
      </c>
      <c r="F45" s="139">
        <f>ASG!D83</f>
        <v>3103.6388375435149</v>
      </c>
      <c r="G45" s="140">
        <f>F45*D45</f>
        <v>9310.9165126305452</v>
      </c>
      <c r="H45" s="168">
        <f>G45*12</f>
        <v>111730.99815156654</v>
      </c>
      <c r="I45" s="167"/>
      <c r="J45" s="25"/>
      <c r="K45" s="169"/>
      <c r="L45" s="170"/>
    </row>
    <row r="46" spans="1:12" s="26" customFormat="1" ht="19.5" customHeight="1">
      <c r="A46" s="33">
        <v>4</v>
      </c>
      <c r="B46" s="172" t="s">
        <v>154</v>
      </c>
      <c r="C46" s="167"/>
      <c r="D46" s="34">
        <v>270</v>
      </c>
      <c r="E46" s="34"/>
      <c r="F46" s="139">
        <v>138.80000000000001</v>
      </c>
      <c r="G46" s="140">
        <v>3123</v>
      </c>
      <c r="H46" s="168">
        <f>G46*12</f>
        <v>37476</v>
      </c>
      <c r="I46" s="167"/>
      <c r="J46" s="25"/>
      <c r="K46" s="25"/>
    </row>
    <row r="47" spans="1:12" s="26" customFormat="1">
      <c r="A47" s="173" t="s">
        <v>19</v>
      </c>
      <c r="B47" s="173"/>
      <c r="C47" s="173"/>
      <c r="D47" s="173"/>
      <c r="E47" s="173"/>
      <c r="F47" s="173"/>
      <c r="G47" s="174">
        <f>SUM(G43:G46)</f>
        <v>46580.000091528418</v>
      </c>
      <c r="H47" s="175"/>
      <c r="I47" s="175"/>
      <c r="J47" s="25"/>
    </row>
    <row r="48" spans="1:12" s="26" customFormat="1">
      <c r="A48" s="165" t="s">
        <v>155</v>
      </c>
      <c r="B48" s="165"/>
      <c r="C48" s="165"/>
      <c r="D48" s="165"/>
      <c r="E48" s="165"/>
      <c r="F48" s="165"/>
      <c r="G48" s="176">
        <f>G47*12</f>
        <v>558960.00109834108</v>
      </c>
      <c r="H48" s="177"/>
      <c r="I48" s="178"/>
      <c r="J48" s="25"/>
    </row>
    <row r="49" spans="1:10" s="26" customFormat="1">
      <c r="A49" s="25"/>
      <c r="B49" s="25"/>
      <c r="C49" s="25"/>
      <c r="D49" s="25"/>
      <c r="E49" s="25"/>
      <c r="F49" s="25"/>
      <c r="G49" s="25"/>
      <c r="H49" s="25"/>
      <c r="I49" s="25"/>
      <c r="J49" s="25"/>
    </row>
    <row r="50" spans="1:10" s="26" customFormat="1" ht="46.5" customHeight="1">
      <c r="A50" s="171" t="s">
        <v>156</v>
      </c>
      <c r="B50" s="171"/>
      <c r="C50" s="171"/>
      <c r="D50" s="171"/>
      <c r="E50" s="171"/>
      <c r="F50" s="171"/>
      <c r="G50" s="171"/>
      <c r="H50" s="171"/>
      <c r="I50" s="171"/>
      <c r="J50" s="25"/>
    </row>
    <row r="51" spans="1:10" s="26" customFormat="1" ht="52.5" customHeight="1">
      <c r="A51" s="171" t="s">
        <v>101</v>
      </c>
      <c r="B51" s="171"/>
      <c r="C51" s="171"/>
      <c r="D51" s="171"/>
      <c r="E51" s="171"/>
      <c r="F51" s="171"/>
      <c r="G51" s="171"/>
      <c r="H51" s="171"/>
      <c r="I51" s="141"/>
      <c r="J51" s="25"/>
    </row>
    <row r="52" spans="1:10" s="26" customFormat="1" ht="42" customHeight="1">
      <c r="A52" s="171" t="s">
        <v>102</v>
      </c>
      <c r="B52" s="171"/>
      <c r="C52" s="171"/>
      <c r="D52" s="171"/>
      <c r="E52" s="171"/>
      <c r="F52" s="171"/>
      <c r="G52" s="171"/>
      <c r="H52" s="171"/>
      <c r="I52" s="171"/>
      <c r="J52" s="25"/>
    </row>
    <row r="53" spans="1:10" s="26" customFormat="1" ht="37.5" customHeight="1">
      <c r="A53" s="171" t="s">
        <v>103</v>
      </c>
      <c r="B53" s="171"/>
      <c r="C53" s="171"/>
      <c r="D53" s="171"/>
      <c r="E53" s="171"/>
      <c r="F53" s="171"/>
      <c r="G53" s="171"/>
      <c r="H53" s="171"/>
      <c r="I53" s="171"/>
      <c r="J53" s="25"/>
    </row>
    <row r="54" spans="1:10" s="26" customFormat="1" ht="28.5" customHeight="1">
      <c r="A54" s="171" t="s">
        <v>104</v>
      </c>
      <c r="B54" s="171"/>
      <c r="C54" s="171"/>
      <c r="D54" s="171"/>
      <c r="E54" s="171"/>
      <c r="F54" s="171"/>
      <c r="G54" s="171"/>
      <c r="H54" s="171"/>
      <c r="I54" s="171"/>
      <c r="J54" s="25"/>
    </row>
    <row r="55" spans="1:10" s="26" customFormat="1" ht="33.75" customHeight="1">
      <c r="A55" s="171" t="s">
        <v>105</v>
      </c>
      <c r="B55" s="171"/>
      <c r="C55" s="171"/>
      <c r="D55" s="171"/>
      <c r="E55" s="171"/>
      <c r="F55" s="171"/>
      <c r="G55" s="171"/>
      <c r="H55" s="171"/>
      <c r="I55" s="171"/>
      <c r="J55" s="25"/>
    </row>
    <row r="56" spans="1:10" s="26" customFormat="1" ht="20.25" customHeight="1">
      <c r="A56" s="171" t="s">
        <v>106</v>
      </c>
      <c r="B56" s="171"/>
      <c r="C56" s="171"/>
      <c r="D56" s="171"/>
      <c r="E56" s="171"/>
      <c r="F56" s="171"/>
      <c r="G56" s="171"/>
      <c r="H56" s="171"/>
      <c r="I56" s="171"/>
      <c r="J56" s="25"/>
    </row>
    <row r="57" spans="1:10" s="26" customFormat="1" ht="30" customHeight="1">
      <c r="A57" s="171" t="s">
        <v>107</v>
      </c>
      <c r="B57" s="171"/>
      <c r="C57" s="171"/>
      <c r="D57" s="171"/>
      <c r="E57" s="171"/>
      <c r="F57" s="171"/>
      <c r="G57" s="171"/>
      <c r="H57" s="171"/>
      <c r="I57" s="171"/>
      <c r="J57" s="25"/>
    </row>
    <row r="58" spans="1:10" s="26" customFormat="1" ht="74.25" customHeight="1">
      <c r="A58" s="171" t="s">
        <v>108</v>
      </c>
      <c r="B58" s="171"/>
      <c r="C58" s="171"/>
      <c r="D58" s="171"/>
      <c r="E58" s="171"/>
      <c r="F58" s="171"/>
      <c r="G58" s="171"/>
      <c r="H58" s="171"/>
      <c r="I58" s="171"/>
      <c r="J58" s="36"/>
    </row>
    <row r="59" spans="1:10" s="26" customFormat="1">
      <c r="A59" s="36"/>
      <c r="B59" s="36"/>
      <c r="C59" s="36"/>
      <c r="D59" s="36"/>
      <c r="E59" s="36"/>
      <c r="F59" s="36"/>
      <c r="G59" s="36"/>
      <c r="H59" s="36"/>
      <c r="I59" s="36"/>
      <c r="J59" s="36"/>
    </row>
    <row r="60" spans="1:10" s="26" customFormat="1" ht="32.25" customHeight="1">
      <c r="A60" s="171" t="s">
        <v>109</v>
      </c>
      <c r="B60" s="171"/>
      <c r="C60" s="171"/>
      <c r="D60" s="171"/>
      <c r="E60" s="171"/>
      <c r="F60" s="171"/>
      <c r="G60" s="171"/>
      <c r="H60" s="171"/>
      <c r="I60" s="171"/>
      <c r="J60" s="37"/>
    </row>
    <row r="61" spans="1:10" s="26" customFormat="1">
      <c r="A61" s="36"/>
      <c r="B61" s="36"/>
      <c r="C61" s="36"/>
      <c r="D61" s="36"/>
      <c r="E61" s="36"/>
      <c r="F61" s="36"/>
      <c r="G61" s="36"/>
      <c r="H61" s="36"/>
      <c r="I61" s="36"/>
      <c r="J61" s="36"/>
    </row>
    <row r="62" spans="1:10" s="26" customFormat="1" ht="23.25" customHeight="1">
      <c r="A62" s="171" t="s">
        <v>110</v>
      </c>
      <c r="B62" s="171"/>
      <c r="C62" s="171"/>
      <c r="D62" s="171"/>
      <c r="E62" s="171"/>
      <c r="F62" s="171"/>
      <c r="G62" s="171"/>
      <c r="H62" s="171"/>
      <c r="I62" s="171"/>
      <c r="J62" s="35"/>
    </row>
    <row r="63" spans="1:10" s="26" customFormat="1">
      <c r="A63" s="36"/>
      <c r="B63" s="36"/>
      <c r="C63" s="36"/>
      <c r="D63" s="36"/>
      <c r="E63" s="36"/>
      <c r="F63" s="36"/>
      <c r="G63" s="36"/>
      <c r="H63" s="36"/>
      <c r="I63" s="36"/>
      <c r="J63" s="36"/>
    </row>
    <row r="64" spans="1:10" s="26" customFormat="1" ht="54.75" customHeight="1">
      <c r="A64" s="171" t="s">
        <v>111</v>
      </c>
      <c r="B64" s="171"/>
      <c r="C64" s="171"/>
      <c r="D64" s="171"/>
      <c r="E64" s="171"/>
      <c r="F64" s="171"/>
      <c r="G64" s="171"/>
      <c r="H64" s="171"/>
      <c r="I64" s="171"/>
      <c r="J64" s="35"/>
    </row>
    <row r="65" spans="1:10" s="26" customFormat="1">
      <c r="A65" s="36"/>
      <c r="B65" s="36"/>
      <c r="C65" s="36"/>
      <c r="D65" s="36"/>
      <c r="E65" s="36"/>
      <c r="F65" s="36"/>
      <c r="G65" s="36"/>
      <c r="H65" s="36"/>
      <c r="I65" s="36"/>
      <c r="J65" s="36"/>
    </row>
    <row r="66" spans="1:10" s="26" customFormat="1" ht="39.75" customHeight="1">
      <c r="A66" s="171" t="s">
        <v>112</v>
      </c>
      <c r="B66" s="171"/>
      <c r="C66" s="171"/>
      <c r="D66" s="171"/>
      <c r="E66" s="171"/>
      <c r="F66" s="171"/>
      <c r="G66" s="171"/>
      <c r="H66" s="171"/>
      <c r="I66" s="171"/>
      <c r="J66" s="35"/>
    </row>
    <row r="67" spans="1:10" s="26" customFormat="1">
      <c r="A67" s="38"/>
      <c r="B67" s="38"/>
      <c r="C67" s="38"/>
      <c r="D67" s="38"/>
      <c r="E67" s="38"/>
      <c r="F67" s="38"/>
      <c r="G67" s="38"/>
      <c r="H67" s="38"/>
      <c r="I67" s="38"/>
      <c r="J67" s="38"/>
    </row>
    <row r="68" spans="1:10" s="26" customFormat="1" ht="82.5" customHeight="1">
      <c r="A68" s="171" t="s">
        <v>113</v>
      </c>
      <c r="B68" s="171"/>
      <c r="C68" s="171"/>
      <c r="D68" s="171"/>
      <c r="E68" s="171"/>
      <c r="F68" s="171"/>
      <c r="G68" s="171"/>
      <c r="H68" s="171"/>
      <c r="I68" s="171"/>
      <c r="J68" s="37"/>
    </row>
    <row r="69" spans="1:10" s="26" customFormat="1">
      <c r="A69" s="36"/>
      <c r="B69" s="36"/>
      <c r="C69" s="36"/>
      <c r="D69" s="36"/>
      <c r="E69" s="36"/>
      <c r="F69" s="36"/>
      <c r="G69" s="36"/>
      <c r="H69" s="36"/>
      <c r="I69" s="38"/>
      <c r="J69" s="38"/>
    </row>
    <row r="70" spans="1:10" s="26" customFormat="1" ht="71.25" customHeight="1">
      <c r="A70" s="171" t="s">
        <v>114</v>
      </c>
      <c r="B70" s="171"/>
      <c r="C70" s="171"/>
      <c r="D70" s="171"/>
      <c r="E70" s="171"/>
      <c r="F70" s="171"/>
      <c r="G70" s="171"/>
      <c r="H70" s="171"/>
      <c r="I70" s="171"/>
      <c r="J70" s="37"/>
    </row>
    <row r="71" spans="1:10" s="26" customFormat="1">
      <c r="A71" s="36"/>
      <c r="B71" s="36"/>
      <c r="C71" s="36"/>
      <c r="D71" s="36"/>
      <c r="E71" s="36"/>
      <c r="F71" s="36"/>
      <c r="G71" s="36"/>
      <c r="H71" s="36"/>
      <c r="I71" s="38"/>
      <c r="J71" s="38"/>
    </row>
    <row r="72" spans="1:10" s="26" customFormat="1" ht="43.5" customHeight="1">
      <c r="A72" s="171" t="s">
        <v>115</v>
      </c>
      <c r="B72" s="171"/>
      <c r="C72" s="171"/>
      <c r="D72" s="171"/>
      <c r="E72" s="171"/>
      <c r="F72" s="171"/>
      <c r="G72" s="171"/>
      <c r="H72" s="171"/>
      <c r="I72" s="171"/>
      <c r="J72" s="37"/>
    </row>
    <row r="73" spans="1:10" s="26" customFormat="1">
      <c r="A73" s="38"/>
      <c r="B73" s="38"/>
      <c r="C73" s="38"/>
      <c r="D73" s="38"/>
      <c r="E73" s="38"/>
      <c r="F73" s="38"/>
      <c r="G73" s="38"/>
      <c r="H73" s="38"/>
      <c r="I73" s="38"/>
      <c r="J73" s="38"/>
    </row>
    <row r="74" spans="1:10" s="26" customFormat="1" ht="24" customHeight="1">
      <c r="A74" s="171" t="s">
        <v>116</v>
      </c>
      <c r="B74" s="171"/>
      <c r="C74" s="171"/>
      <c r="D74" s="171"/>
      <c r="E74" s="171"/>
      <c r="F74" s="171"/>
      <c r="G74" s="171"/>
      <c r="H74" s="171"/>
      <c r="I74" s="171"/>
      <c r="J74" s="37"/>
    </row>
    <row r="75" spans="1:10" s="26" customFormat="1">
      <c r="A75" s="36"/>
      <c r="B75" s="36"/>
      <c r="C75" s="36"/>
      <c r="D75" s="36"/>
      <c r="E75" s="36"/>
      <c r="F75" s="36"/>
      <c r="G75" s="36"/>
      <c r="H75" s="36"/>
      <c r="I75" s="38"/>
      <c r="J75" s="38"/>
    </row>
    <row r="76" spans="1:10" s="26" customFormat="1" ht="22.35" customHeight="1">
      <c r="A76" s="171" t="s">
        <v>117</v>
      </c>
      <c r="B76" s="171"/>
      <c r="C76" s="171"/>
      <c r="D76" s="171"/>
      <c r="E76" s="171"/>
      <c r="F76" s="171"/>
      <c r="G76" s="171"/>
      <c r="H76" s="171"/>
      <c r="I76" s="171"/>
      <c r="J76" s="37"/>
    </row>
    <row r="77" spans="1:10" s="26" customFormat="1">
      <c r="A77" s="36"/>
      <c r="B77" s="36"/>
      <c r="C77" s="36"/>
      <c r="D77" s="36"/>
      <c r="E77" s="36"/>
      <c r="F77" s="36"/>
      <c r="G77" s="36"/>
      <c r="H77" s="36"/>
      <c r="I77" s="38"/>
      <c r="J77" s="38"/>
    </row>
    <row r="78" spans="1:10" s="26" customFormat="1" ht="33.6" customHeight="1">
      <c r="A78" s="171" t="s">
        <v>118</v>
      </c>
      <c r="B78" s="171"/>
      <c r="C78" s="171"/>
      <c r="D78" s="171"/>
      <c r="E78" s="171"/>
      <c r="F78" s="171"/>
      <c r="G78" s="171"/>
      <c r="H78" s="171"/>
      <c r="I78" s="171"/>
      <c r="J78" s="37"/>
    </row>
    <row r="79" spans="1:10" s="26" customFormat="1">
      <c r="A79" s="36"/>
      <c r="B79" s="36"/>
      <c r="C79" s="36"/>
      <c r="D79" s="36"/>
      <c r="E79" s="36"/>
      <c r="F79" s="36"/>
      <c r="G79" s="36"/>
      <c r="H79" s="36"/>
      <c r="I79" s="38"/>
      <c r="J79" s="38"/>
    </row>
    <row r="80" spans="1:10" s="26" customFormat="1" ht="36.75" customHeight="1">
      <c r="A80" s="171" t="s">
        <v>119</v>
      </c>
      <c r="B80" s="171"/>
      <c r="C80" s="171"/>
      <c r="D80" s="171"/>
      <c r="E80" s="171"/>
      <c r="F80" s="171"/>
      <c r="G80" s="171"/>
      <c r="H80" s="171"/>
      <c r="I80" s="171"/>
      <c r="J80" s="37"/>
    </row>
    <row r="81" spans="1:10" s="26" customFormat="1">
      <c r="A81" s="36"/>
      <c r="B81" s="36"/>
      <c r="C81" s="36"/>
      <c r="D81" s="36"/>
      <c r="E81" s="36"/>
      <c r="F81" s="36"/>
      <c r="G81" s="36"/>
      <c r="H81" s="36"/>
      <c r="I81" s="38"/>
      <c r="J81" s="38"/>
    </row>
    <row r="82" spans="1:10" s="26" customFormat="1" ht="23.1" customHeight="1">
      <c r="A82" s="171" t="s">
        <v>120</v>
      </c>
      <c r="B82" s="171"/>
      <c r="C82" s="171"/>
      <c r="D82" s="171"/>
      <c r="E82" s="171"/>
      <c r="F82" s="171"/>
      <c r="G82" s="171"/>
      <c r="H82" s="171"/>
      <c r="I82" s="171"/>
      <c r="J82" s="37"/>
    </row>
    <row r="83" spans="1:10" s="26" customFormat="1">
      <c r="A83" s="36"/>
      <c r="B83" s="36"/>
      <c r="C83" s="36"/>
      <c r="D83" s="36"/>
      <c r="E83" s="36"/>
      <c r="F83" s="36"/>
      <c r="G83" s="36"/>
      <c r="H83" s="36"/>
      <c r="I83" s="38"/>
      <c r="J83" s="38"/>
    </row>
    <row r="84" spans="1:10" s="26" customFormat="1" ht="24" customHeight="1">
      <c r="A84" s="171" t="s">
        <v>122</v>
      </c>
      <c r="B84" s="171"/>
      <c r="C84" s="171"/>
      <c r="D84" s="171"/>
      <c r="E84" s="171"/>
      <c r="F84" s="171"/>
      <c r="G84" s="171"/>
      <c r="H84" s="171"/>
      <c r="I84" s="37"/>
      <c r="J84" s="37"/>
    </row>
    <row r="85" spans="1:10" s="26" customFormat="1">
      <c r="A85" s="25"/>
      <c r="B85" s="25"/>
      <c r="C85" s="25"/>
      <c r="D85" s="25"/>
      <c r="E85" s="25"/>
      <c r="F85" s="25"/>
      <c r="G85" s="25"/>
      <c r="H85" s="25"/>
      <c r="I85" s="25"/>
      <c r="J85" s="25"/>
    </row>
    <row r="86" spans="1:10" s="26" customFormat="1" ht="30" customHeight="1">
      <c r="A86" s="179" t="s">
        <v>157</v>
      </c>
      <c r="B86" s="179"/>
      <c r="C86" s="179"/>
      <c r="D86" s="179"/>
      <c r="E86" s="179"/>
      <c r="F86" s="179"/>
      <c r="G86" s="179"/>
      <c r="H86" s="179"/>
      <c r="I86" s="179"/>
      <c r="J86" s="25"/>
    </row>
    <row r="87" spans="1:10" s="26" customFormat="1">
      <c r="A87" s="142"/>
      <c r="B87" s="142"/>
      <c r="C87" s="142"/>
      <c r="D87" s="142"/>
      <c r="E87" s="142"/>
      <c r="F87" s="142"/>
      <c r="G87" s="142"/>
      <c r="H87" s="142"/>
      <c r="I87" s="25"/>
      <c r="J87" s="25"/>
    </row>
    <row r="88" spans="1:10" s="26" customFormat="1" ht="32.25" customHeight="1">
      <c r="A88" s="179" t="s">
        <v>158</v>
      </c>
      <c r="B88" s="179"/>
      <c r="C88" s="179"/>
      <c r="D88" s="179"/>
      <c r="E88" s="179"/>
      <c r="F88" s="179"/>
      <c r="G88" s="179"/>
      <c r="H88" s="179"/>
      <c r="I88" s="179"/>
      <c r="J88" s="25"/>
    </row>
    <row r="89" spans="1:10" s="26" customFormat="1">
      <c r="A89" s="180" t="s">
        <v>163</v>
      </c>
      <c r="B89" s="180"/>
      <c r="C89" s="180"/>
      <c r="D89" s="180"/>
      <c r="E89" s="180"/>
      <c r="F89" s="180"/>
      <c r="G89" s="180"/>
      <c r="H89" s="180"/>
      <c r="I89" s="180"/>
      <c r="J89" s="180"/>
    </row>
  </sheetData>
  <sheetProtection algorithmName="SHA-512" hashValue="+tsl9MFNYQdTrEfO4o4h9bUrKafRp8Q0D3vWkGj7a8NvHSB2dF0+JTJQm+PL4xDXbw3Qi2TTzRQiKi4pObrJyg==" saltValue="6opSrubRe9QX9mj7+/OoRQ==" spinCount="100000" sheet="1" formatCells="0" formatColumns="0" formatRows="0" insertColumns="0" insertRows="0" insertHyperlinks="0" deleteColumns="0" deleteRows="0" sort="0" autoFilter="0" pivotTables="0"/>
  <mergeCells count="82">
    <mergeCell ref="A86:I86"/>
    <mergeCell ref="A88:I88"/>
    <mergeCell ref="A89:J89"/>
    <mergeCell ref="A74:I74"/>
    <mergeCell ref="A76:I76"/>
    <mergeCell ref="A78:I78"/>
    <mergeCell ref="A80:I80"/>
    <mergeCell ref="A82:I82"/>
    <mergeCell ref="A84:H84"/>
    <mergeCell ref="A72:I72"/>
    <mergeCell ref="A54:I54"/>
    <mergeCell ref="A55:I55"/>
    <mergeCell ref="A56:I56"/>
    <mergeCell ref="A57:I57"/>
    <mergeCell ref="A58:I58"/>
    <mergeCell ref="A60:I60"/>
    <mergeCell ref="A62:I62"/>
    <mergeCell ref="A64:I64"/>
    <mergeCell ref="A66:I66"/>
    <mergeCell ref="A68:I68"/>
    <mergeCell ref="A70:I70"/>
    <mergeCell ref="A53:I53"/>
    <mergeCell ref="B45:C45"/>
    <mergeCell ref="H45:I45"/>
    <mergeCell ref="K45:L45"/>
    <mergeCell ref="B46:C46"/>
    <mergeCell ref="H46:I46"/>
    <mergeCell ref="A47:F47"/>
    <mergeCell ref="G47:I47"/>
    <mergeCell ref="A48:F48"/>
    <mergeCell ref="G48:I48"/>
    <mergeCell ref="A50:I50"/>
    <mergeCell ref="A51:H51"/>
    <mergeCell ref="A52:I52"/>
    <mergeCell ref="B43:C43"/>
    <mergeCell ref="H43:I43"/>
    <mergeCell ref="K43:L43"/>
    <mergeCell ref="B44:C44"/>
    <mergeCell ref="H44:I44"/>
    <mergeCell ref="K44:L44"/>
    <mergeCell ref="A36:G36"/>
    <mergeCell ref="A37:H37"/>
    <mergeCell ref="A39:H39"/>
    <mergeCell ref="A41:I41"/>
    <mergeCell ref="B42:C42"/>
    <mergeCell ref="H42:I42"/>
    <mergeCell ref="A34:G34"/>
    <mergeCell ref="A26:B26"/>
    <mergeCell ref="C26:I26"/>
    <mergeCell ref="C27:I27"/>
    <mergeCell ref="A28:I28"/>
    <mergeCell ref="A29:B29"/>
    <mergeCell ref="C29:I29"/>
    <mergeCell ref="A30:B30"/>
    <mergeCell ref="C30:I30"/>
    <mergeCell ref="A31:B31"/>
    <mergeCell ref="C31:I31"/>
    <mergeCell ref="A33:G33"/>
    <mergeCell ref="A23:B23"/>
    <mergeCell ref="C23:I23"/>
    <mergeCell ref="A24:B24"/>
    <mergeCell ref="C24:I24"/>
    <mergeCell ref="A25:B25"/>
    <mergeCell ref="C25:I25"/>
    <mergeCell ref="A20:B20"/>
    <mergeCell ref="C20:I20"/>
    <mergeCell ref="A21:B21"/>
    <mergeCell ref="C21:I21"/>
    <mergeCell ref="A22:B22"/>
    <mergeCell ref="C22:I22"/>
    <mergeCell ref="A17:B17"/>
    <mergeCell ref="C17:I17"/>
    <mergeCell ref="A18:B18"/>
    <mergeCell ref="C18:I18"/>
    <mergeCell ref="A19:B19"/>
    <mergeCell ref="C19:I19"/>
    <mergeCell ref="A7:G7"/>
    <mergeCell ref="A10:I10"/>
    <mergeCell ref="A15:B15"/>
    <mergeCell ref="C15:I15"/>
    <mergeCell ref="A16:B16"/>
    <mergeCell ref="C16:I16"/>
  </mergeCells>
  <hyperlinks>
    <hyperlink ref="C23" r:id="rId1" xr:uid="{9E8AB588-F32D-426E-A1D5-7117A8B471D5}"/>
  </hyperlinks>
  <pageMargins left="0.51180555555555596" right="0.51180555555555596" top="0.78749999999999998" bottom="0.78749999999999998" header="0.511811023622047" footer="0.511811023622047"/>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47"/>
  <sheetViews>
    <sheetView showGridLines="0" topLeftCell="A29" zoomScaleNormal="100" workbookViewId="0">
      <selection activeCell="J30" sqref="J30"/>
    </sheetView>
  </sheetViews>
  <sheetFormatPr defaultColWidth="16.42578125" defaultRowHeight="15.75"/>
  <cols>
    <col min="1" max="1" width="40.7109375" style="2" customWidth="1"/>
    <col min="2" max="3" width="15.7109375" style="2" customWidth="1"/>
    <col min="4" max="4" width="15.7109375" style="3" customWidth="1"/>
    <col min="5" max="1025" width="16.42578125" style="2"/>
  </cols>
  <sheetData>
    <row r="1" spans="1:5" ht="12.75" customHeight="1">
      <c r="A1" s="196"/>
      <c r="B1" s="196"/>
      <c r="C1" s="196"/>
      <c r="D1" s="196"/>
      <c r="E1" s="4"/>
    </row>
    <row r="2" spans="1:5" ht="12.75" customHeight="1">
      <c r="A2" s="39"/>
      <c r="B2" s="39"/>
      <c r="C2" s="39"/>
      <c r="D2" s="40"/>
      <c r="E2" s="4"/>
    </row>
    <row r="3" spans="1:5" ht="12.75" customHeight="1">
      <c r="A3" s="197" t="s">
        <v>20</v>
      </c>
      <c r="B3" s="197"/>
      <c r="C3" s="197"/>
      <c r="D3" s="197"/>
      <c r="E3" s="4"/>
    </row>
    <row r="4" spans="1:5" ht="12.75" customHeight="1">
      <c r="A4" s="186" t="s">
        <v>21</v>
      </c>
      <c r="B4" s="186"/>
      <c r="C4" s="186"/>
      <c r="D4" s="186"/>
      <c r="E4" s="4"/>
    </row>
    <row r="5" spans="1:5" ht="23.85" customHeight="1">
      <c r="A5" s="42" t="s">
        <v>22</v>
      </c>
      <c r="B5" s="198" t="s">
        <v>137</v>
      </c>
      <c r="C5" s="198"/>
      <c r="D5" s="198"/>
      <c r="E5" s="4"/>
    </row>
    <row r="6" spans="1:5" ht="12.75" customHeight="1">
      <c r="A6" s="43" t="s">
        <v>23</v>
      </c>
      <c r="B6" s="199" t="s">
        <v>138</v>
      </c>
      <c r="C6" s="199"/>
      <c r="D6" s="199"/>
      <c r="E6" s="4"/>
    </row>
    <row r="7" spans="1:5" ht="12.75" customHeight="1">
      <c r="A7" s="43" t="s">
        <v>24</v>
      </c>
      <c r="B7" s="194" t="s">
        <v>121</v>
      </c>
      <c r="C7" s="194"/>
      <c r="D7" s="194"/>
      <c r="E7" s="4"/>
    </row>
    <row r="8" spans="1:5" ht="12.75" customHeight="1">
      <c r="A8" s="195" t="s">
        <v>25</v>
      </c>
      <c r="B8" s="195"/>
      <c r="C8" s="195"/>
      <c r="D8" s="195"/>
      <c r="E8" s="4"/>
    </row>
    <row r="9" spans="1:5" ht="12.75" customHeight="1">
      <c r="A9" s="45" t="s">
        <v>26</v>
      </c>
      <c r="B9" s="46"/>
      <c r="C9" s="45" t="s">
        <v>27</v>
      </c>
      <c r="D9" s="47" t="s">
        <v>19</v>
      </c>
      <c r="E9" s="4"/>
    </row>
    <row r="10" spans="1:5" ht="12.75" customHeight="1">
      <c r="A10" s="48" t="s">
        <v>28</v>
      </c>
      <c r="B10" s="49"/>
      <c r="C10" s="50"/>
      <c r="D10" s="51">
        <v>1412.4</v>
      </c>
      <c r="E10" s="4"/>
    </row>
    <row r="11" spans="1:5" ht="12.75" customHeight="1">
      <c r="A11" s="52" t="s">
        <v>29</v>
      </c>
      <c r="B11" s="53"/>
      <c r="C11" s="54">
        <v>0</v>
      </c>
      <c r="D11" s="51">
        <f>1212*C11</f>
        <v>0</v>
      </c>
      <c r="E11" s="4"/>
    </row>
    <row r="12" spans="1:5" ht="12.75" customHeight="1">
      <c r="A12" s="55" t="s">
        <v>30</v>
      </c>
      <c r="B12" s="49"/>
      <c r="C12" s="50"/>
      <c r="D12" s="51">
        <f>C12</f>
        <v>0</v>
      </c>
      <c r="E12" s="4"/>
    </row>
    <row r="13" spans="1:5" ht="12.75" customHeight="1">
      <c r="A13" s="184" t="s">
        <v>136</v>
      </c>
      <c r="B13" s="184"/>
      <c r="C13" s="57"/>
      <c r="D13" s="58">
        <f>SUM(D10:D12)</f>
        <v>1412.4</v>
      </c>
      <c r="E13" s="4"/>
    </row>
    <row r="14" spans="1:5" ht="12.75" customHeight="1">
      <c r="A14" s="183" t="s">
        <v>31</v>
      </c>
      <c r="B14" s="183"/>
      <c r="C14" s="183"/>
      <c r="D14" s="183"/>
      <c r="E14" s="4"/>
    </row>
    <row r="15" spans="1:5" ht="12.75" customHeight="1">
      <c r="A15" s="186" t="s">
        <v>32</v>
      </c>
      <c r="B15" s="186"/>
      <c r="C15" s="186"/>
      <c r="D15" s="186"/>
      <c r="E15" s="4"/>
    </row>
    <row r="16" spans="1:5" ht="12.75" customHeight="1">
      <c r="A16" s="43" t="s">
        <v>33</v>
      </c>
      <c r="B16" s="60"/>
      <c r="C16" s="59" t="s">
        <v>34</v>
      </c>
      <c r="D16" s="61" t="s">
        <v>19</v>
      </c>
      <c r="E16" s="4"/>
    </row>
    <row r="17" spans="1:5" ht="12.75" customHeight="1">
      <c r="A17" s="192" t="s">
        <v>35</v>
      </c>
      <c r="B17" s="192"/>
      <c r="C17" s="63">
        <v>0.2</v>
      </c>
      <c r="D17" s="64">
        <f>D13*C17</f>
        <v>282.48</v>
      </c>
      <c r="E17" s="4"/>
    </row>
    <row r="18" spans="1:5" ht="12.75" customHeight="1">
      <c r="A18" s="62" t="s">
        <v>36</v>
      </c>
      <c r="B18" s="65"/>
      <c r="C18" s="63">
        <v>2.5000000000000001E-2</v>
      </c>
      <c r="D18" s="64">
        <f>D13*C18</f>
        <v>35.31</v>
      </c>
      <c r="E18" s="4"/>
    </row>
    <row r="19" spans="1:5" ht="12.75" customHeight="1">
      <c r="A19" s="62" t="s">
        <v>37</v>
      </c>
      <c r="B19" s="65"/>
      <c r="C19" s="63">
        <v>0.03</v>
      </c>
      <c r="D19" s="64">
        <f>D13*C19</f>
        <v>42.372</v>
      </c>
      <c r="E19" s="4"/>
    </row>
    <row r="20" spans="1:5" ht="12.75" customHeight="1">
      <c r="A20" s="62" t="s">
        <v>38</v>
      </c>
      <c r="B20" s="65"/>
      <c r="C20" s="63">
        <v>1.4999999999999999E-2</v>
      </c>
      <c r="D20" s="64">
        <f>D13*C20</f>
        <v>21.186</v>
      </c>
      <c r="E20" s="4"/>
    </row>
    <row r="21" spans="1:5" ht="12.75" customHeight="1">
      <c r="A21" s="62" t="s">
        <v>39</v>
      </c>
      <c r="B21" s="65"/>
      <c r="C21" s="63">
        <v>0.01</v>
      </c>
      <c r="D21" s="64">
        <f>D13*C21</f>
        <v>14.124000000000001</v>
      </c>
      <c r="E21" s="4"/>
    </row>
    <row r="22" spans="1:5" ht="12.75" customHeight="1">
      <c r="A22" s="62" t="s">
        <v>40</v>
      </c>
      <c r="B22" s="65"/>
      <c r="C22" s="63">
        <v>6.0000000000000001E-3</v>
      </c>
      <c r="D22" s="64">
        <f>D13*C22</f>
        <v>8.474400000000001</v>
      </c>
      <c r="E22" s="4"/>
    </row>
    <row r="23" spans="1:5" ht="12.75" customHeight="1">
      <c r="A23" s="192" t="s">
        <v>41</v>
      </c>
      <c r="B23" s="192"/>
      <c r="C23" s="63">
        <v>2E-3</v>
      </c>
      <c r="D23" s="64">
        <f>D13*C23+0.01</f>
        <v>2.8348</v>
      </c>
      <c r="E23" s="4"/>
    </row>
    <row r="24" spans="1:5" ht="12.75" customHeight="1">
      <c r="A24" s="62" t="s">
        <v>42</v>
      </c>
      <c r="B24" s="65"/>
      <c r="C24" s="63">
        <v>0.08</v>
      </c>
      <c r="D24" s="64">
        <f>D13*C24</f>
        <v>112.992</v>
      </c>
      <c r="E24" s="4"/>
    </row>
    <row r="25" spans="1:5" ht="12.75" customHeight="1">
      <c r="A25" s="66" t="s">
        <v>43</v>
      </c>
      <c r="B25" s="67"/>
      <c r="C25" s="68">
        <f>SUM(C17:C24)</f>
        <v>0.36800000000000005</v>
      </c>
      <c r="D25" s="69">
        <f>SUM(D17:D24)</f>
        <v>519.77319999999997</v>
      </c>
      <c r="E25" s="4"/>
    </row>
    <row r="26" spans="1:5" ht="12.75" customHeight="1">
      <c r="A26" s="70"/>
      <c r="B26" s="71"/>
      <c r="C26" s="71"/>
      <c r="D26" s="72"/>
      <c r="E26" s="4"/>
    </row>
    <row r="27" spans="1:5" ht="12.75" customHeight="1">
      <c r="A27" s="186" t="s">
        <v>44</v>
      </c>
      <c r="B27" s="186"/>
      <c r="C27" s="186"/>
      <c r="D27" s="186"/>
      <c r="E27" s="4"/>
    </row>
    <row r="28" spans="1:5" ht="12.75" customHeight="1">
      <c r="A28" s="43" t="s">
        <v>33</v>
      </c>
      <c r="B28" s="73"/>
      <c r="C28" s="59" t="s">
        <v>34</v>
      </c>
      <c r="D28" s="61" t="s">
        <v>19</v>
      </c>
      <c r="E28" s="4"/>
    </row>
    <row r="29" spans="1:5" ht="12.75" customHeight="1">
      <c r="A29" s="189" t="s">
        <v>45</v>
      </c>
      <c r="B29" s="189"/>
      <c r="C29" s="74">
        <v>0.1111</v>
      </c>
      <c r="D29" s="64">
        <f>D13*C29</f>
        <v>156.91764000000001</v>
      </c>
      <c r="E29" s="4"/>
    </row>
    <row r="30" spans="1:5" ht="12.75" customHeight="1">
      <c r="A30" s="189" t="s">
        <v>46</v>
      </c>
      <c r="B30" s="189"/>
      <c r="C30" s="74">
        <v>1E-4</v>
      </c>
      <c r="D30" s="64">
        <f>D13*C30</f>
        <v>0.14124</v>
      </c>
      <c r="E30" s="4"/>
    </row>
    <row r="31" spans="1:5" ht="12.75" customHeight="1">
      <c r="A31" s="189" t="s">
        <v>47</v>
      </c>
      <c r="B31" s="189"/>
      <c r="C31" s="74">
        <v>1E-4</v>
      </c>
      <c r="D31" s="64">
        <f>D13*C31</f>
        <v>0.14124</v>
      </c>
      <c r="E31" s="4"/>
    </row>
    <row r="32" spans="1:5" ht="12.75" customHeight="1">
      <c r="A32" s="189" t="s">
        <v>48</v>
      </c>
      <c r="B32" s="189"/>
      <c r="C32" s="74">
        <v>1E-4</v>
      </c>
      <c r="D32" s="64">
        <f>D13*C32</f>
        <v>0.14124</v>
      </c>
      <c r="E32" s="4"/>
    </row>
    <row r="33" spans="1:14" ht="12.75" customHeight="1">
      <c r="A33" s="189" t="s">
        <v>49</v>
      </c>
      <c r="B33" s="189"/>
      <c r="C33" s="74">
        <v>1E-4</v>
      </c>
      <c r="D33" s="64">
        <f>D13*C33</f>
        <v>0.14124</v>
      </c>
      <c r="E33" s="4"/>
    </row>
    <row r="34" spans="1:14" ht="12.75" customHeight="1">
      <c r="A34" s="189" t="s">
        <v>50</v>
      </c>
      <c r="B34" s="189"/>
      <c r="C34" s="74">
        <v>1.4499999999999999E-3</v>
      </c>
      <c r="D34" s="64">
        <v>2.12</v>
      </c>
      <c r="E34" s="4"/>
    </row>
    <row r="35" spans="1:14" ht="12.75" customHeight="1">
      <c r="A35" s="190" t="s">
        <v>51</v>
      </c>
      <c r="B35" s="190"/>
      <c r="C35" s="63">
        <v>8.3299999999999999E-2</v>
      </c>
      <c r="D35" s="64">
        <f>C35*D13</f>
        <v>117.65292000000001</v>
      </c>
      <c r="E35" s="4"/>
    </row>
    <row r="36" spans="1:14" ht="12.75" customHeight="1">
      <c r="A36" s="66" t="s">
        <v>52</v>
      </c>
      <c r="B36" s="67"/>
      <c r="C36" s="68">
        <f>SUM(C29:C35)</f>
        <v>0.19625000000000004</v>
      </c>
      <c r="D36" s="69">
        <f>SUM(D29:D35)</f>
        <v>277.25552000000005</v>
      </c>
      <c r="E36" s="4"/>
    </row>
    <row r="37" spans="1:14" ht="12.75" customHeight="1">
      <c r="A37" s="70"/>
      <c r="B37" s="71"/>
      <c r="C37" s="71"/>
      <c r="D37" s="75"/>
      <c r="E37" s="4"/>
    </row>
    <row r="38" spans="1:14" ht="12.75" customHeight="1">
      <c r="A38" s="186" t="s">
        <v>53</v>
      </c>
      <c r="B38" s="186"/>
      <c r="C38" s="186"/>
      <c r="D38" s="186"/>
      <c r="E38" s="5"/>
    </row>
    <row r="39" spans="1:14" ht="12.75" customHeight="1">
      <c r="A39" s="191" t="s">
        <v>33</v>
      </c>
      <c r="B39" s="191"/>
      <c r="C39" s="59" t="s">
        <v>34</v>
      </c>
      <c r="D39" s="61" t="s">
        <v>19</v>
      </c>
      <c r="E39" s="5"/>
    </row>
    <row r="40" spans="1:14" ht="12.75" customHeight="1">
      <c r="A40" s="189" t="s">
        <v>54</v>
      </c>
      <c r="B40" s="189"/>
      <c r="C40" s="76">
        <v>4.1999999999999997E-3</v>
      </c>
      <c r="D40" s="64">
        <f>D13*C40</f>
        <v>5.93208</v>
      </c>
      <c r="E40" s="5"/>
    </row>
    <row r="41" spans="1:14" ht="12.75" customHeight="1">
      <c r="A41" s="189" t="s">
        <v>55</v>
      </c>
      <c r="B41" s="189"/>
      <c r="C41" s="76">
        <v>8.0000000000000004E-4</v>
      </c>
      <c r="D41" s="64">
        <f>D13*C41</f>
        <v>1.12992</v>
      </c>
      <c r="E41" s="5"/>
    </row>
    <row r="42" spans="1:14" ht="12.75" customHeight="1">
      <c r="A42" s="189" t="s">
        <v>56</v>
      </c>
      <c r="B42" s="189"/>
      <c r="C42" s="76">
        <v>3.2000000000000001E-2</v>
      </c>
      <c r="D42" s="64">
        <f>D13*C42</f>
        <v>45.196800000000003</v>
      </c>
      <c r="E42" s="5"/>
    </row>
    <row r="43" spans="1:14" ht="12.75" customHeight="1">
      <c r="A43" s="77"/>
      <c r="B43" s="78" t="s">
        <v>57</v>
      </c>
      <c r="C43" s="68">
        <f>SUM(C40:C42)</f>
        <v>3.6999999999999998E-2</v>
      </c>
      <c r="D43" s="69">
        <f>SUM(D40:D42)</f>
        <v>52.258800000000001</v>
      </c>
      <c r="E43" s="4"/>
    </row>
    <row r="44" spans="1:14" ht="12.75" customHeight="1">
      <c r="A44" s="79"/>
      <c r="B44" s="80"/>
      <c r="C44" s="80"/>
      <c r="D44" s="75"/>
      <c r="E44" s="4"/>
      <c r="G44" s="135"/>
      <c r="H44" s="135"/>
    </row>
    <row r="45" spans="1:14" ht="12.75" customHeight="1">
      <c r="A45" s="186" t="s">
        <v>58</v>
      </c>
      <c r="B45" s="186"/>
      <c r="C45" s="186"/>
      <c r="D45" s="186"/>
      <c r="E45" s="4"/>
      <c r="N45" s="3"/>
    </row>
    <row r="46" spans="1:14" ht="12.75" customHeight="1">
      <c r="A46" s="81"/>
      <c r="B46" s="82"/>
      <c r="C46" s="81"/>
      <c r="D46" s="44"/>
      <c r="E46" s="4"/>
      <c r="N46" s="3"/>
    </row>
    <row r="47" spans="1:14" ht="12.75" customHeight="1">
      <c r="A47" s="191" t="s">
        <v>33</v>
      </c>
      <c r="B47" s="191"/>
      <c r="C47" s="59" t="s">
        <v>34</v>
      </c>
      <c r="D47" s="83" t="s">
        <v>19</v>
      </c>
      <c r="E47" s="4"/>
      <c r="N47" s="3"/>
    </row>
    <row r="48" spans="1:14" ht="12.75" customHeight="1">
      <c r="A48" s="189" t="s">
        <v>59</v>
      </c>
      <c r="B48" s="189"/>
      <c r="C48" s="63">
        <f>C25*C36</f>
        <v>7.222000000000002E-2</v>
      </c>
      <c r="D48" s="64">
        <f>D13*C48</f>
        <v>102.00352800000003</v>
      </c>
      <c r="E48" s="4"/>
      <c r="N48" s="3"/>
    </row>
    <row r="49" spans="1:14" ht="12.75" customHeight="1">
      <c r="A49" s="77"/>
      <c r="B49" s="78" t="s">
        <v>60</v>
      </c>
      <c r="C49" s="68">
        <f>SUM(C48:C48)</f>
        <v>7.222000000000002E-2</v>
      </c>
      <c r="D49" s="69">
        <f>D48</f>
        <v>102.00352800000003</v>
      </c>
      <c r="E49" s="6"/>
      <c r="F49" s="7"/>
      <c r="N49" s="3"/>
    </row>
    <row r="50" spans="1:14" ht="12.75" customHeight="1">
      <c r="A50" s="79"/>
      <c r="B50" s="80"/>
      <c r="C50" s="84"/>
      <c r="D50" s="85"/>
      <c r="E50" s="4"/>
      <c r="K50" s="8"/>
      <c r="L50" s="8"/>
      <c r="N50" s="9"/>
    </row>
    <row r="51" spans="1:14" ht="12.75" customHeight="1">
      <c r="A51" s="66" t="s">
        <v>135</v>
      </c>
      <c r="B51" s="67"/>
      <c r="C51" s="86">
        <f>SUM(C25+C36+C43+C49)</f>
        <v>0.67347000000000024</v>
      </c>
      <c r="D51" s="69">
        <f>SUM(D13+D25+D36+D43+D49)</f>
        <v>2363.6910480000006</v>
      </c>
      <c r="E51" s="4"/>
      <c r="F51" s="10"/>
      <c r="G51" s="10"/>
      <c r="H51" s="10"/>
      <c r="K51" s="8"/>
      <c r="L51" s="8"/>
      <c r="N51" s="9"/>
    </row>
    <row r="52" spans="1:14" ht="12.75" customHeight="1">
      <c r="A52" s="187" t="s">
        <v>61</v>
      </c>
      <c r="B52" s="187"/>
      <c r="C52" s="187"/>
      <c r="D52" s="187"/>
      <c r="E52" s="4"/>
      <c r="F52" s="10"/>
      <c r="G52" s="10"/>
      <c r="H52" s="10"/>
      <c r="K52" s="8"/>
      <c r="L52" s="8"/>
      <c r="N52" s="9"/>
    </row>
    <row r="53" spans="1:14" ht="12.75" customHeight="1">
      <c r="A53" s="184" t="s">
        <v>62</v>
      </c>
      <c r="B53" s="184"/>
      <c r="C53" s="41" t="s">
        <v>63</v>
      </c>
      <c r="D53" s="87" t="s">
        <v>64</v>
      </c>
      <c r="E53" s="4"/>
      <c r="K53" s="8"/>
      <c r="L53" s="8"/>
      <c r="N53" s="9"/>
    </row>
    <row r="54" spans="1:14" ht="12.75" customHeight="1">
      <c r="A54" s="79" t="s">
        <v>65</v>
      </c>
      <c r="B54" s="60"/>
      <c r="C54" s="136" t="s">
        <v>139</v>
      </c>
      <c r="D54" s="88">
        <f>(4.5*C54)-(D10*6%)</f>
        <v>113.256</v>
      </c>
      <c r="E54" s="4"/>
      <c r="K54" s="8"/>
      <c r="L54" s="8"/>
      <c r="N54" s="9"/>
    </row>
    <row r="55" spans="1:14" ht="12.75" customHeight="1">
      <c r="A55" s="79" t="s">
        <v>93</v>
      </c>
      <c r="B55" s="60"/>
      <c r="C55" s="136" t="s">
        <v>66</v>
      </c>
      <c r="D55" s="88">
        <v>8.1842000000000006</v>
      </c>
      <c r="E55" s="4"/>
      <c r="K55" s="8"/>
      <c r="L55" s="8"/>
      <c r="N55" s="9"/>
    </row>
    <row r="56" spans="1:14" ht="12.75" customHeight="1">
      <c r="A56" s="189" t="s">
        <v>67</v>
      </c>
      <c r="B56" s="189"/>
      <c r="C56" s="136" t="s">
        <v>66</v>
      </c>
      <c r="D56" s="88">
        <v>6</v>
      </c>
      <c r="E56" s="135"/>
      <c r="K56" s="8"/>
      <c r="L56" s="8"/>
      <c r="N56" s="9"/>
    </row>
    <row r="57" spans="1:14" ht="12.75" customHeight="1">
      <c r="A57" s="192" t="s">
        <v>160</v>
      </c>
      <c r="B57" s="193"/>
      <c r="C57" s="136" t="s">
        <v>66</v>
      </c>
      <c r="D57" s="88">
        <v>3.5</v>
      </c>
      <c r="E57" s="200"/>
      <c r="K57" s="8"/>
      <c r="L57" s="8"/>
      <c r="N57" s="9"/>
    </row>
    <row r="58" spans="1:14" ht="12.75" customHeight="1">
      <c r="A58" s="190" t="s">
        <v>68</v>
      </c>
      <c r="B58" s="190"/>
      <c r="C58" s="136" t="s">
        <v>66</v>
      </c>
      <c r="D58" s="88">
        <v>0</v>
      </c>
      <c r="E58" s="4"/>
      <c r="K58" s="8"/>
      <c r="L58" s="8"/>
      <c r="N58" s="9"/>
    </row>
    <row r="59" spans="1:14" ht="12.75" customHeight="1">
      <c r="A59" s="79" t="s">
        <v>69</v>
      </c>
      <c r="B59" s="60"/>
      <c r="C59" s="136" t="s">
        <v>70</v>
      </c>
      <c r="D59" s="88">
        <f>(15.5*C59)-(341*10%)</f>
        <v>306.89999999999998</v>
      </c>
      <c r="E59" s="4"/>
      <c r="K59" s="8"/>
      <c r="L59" s="8"/>
      <c r="N59" s="9"/>
    </row>
    <row r="60" spans="1:14" ht="12.75" customHeight="1">
      <c r="A60" s="79" t="s">
        <v>71</v>
      </c>
      <c r="B60" s="60"/>
      <c r="C60" s="136" t="s">
        <v>66</v>
      </c>
      <c r="D60" s="88">
        <v>15</v>
      </c>
      <c r="E60" s="4"/>
      <c r="K60" s="8"/>
      <c r="L60" s="8"/>
      <c r="N60" s="9"/>
    </row>
    <row r="61" spans="1:14" ht="12.75" customHeight="1">
      <c r="A61" s="66" t="s">
        <v>72</v>
      </c>
      <c r="B61" s="67"/>
      <c r="C61" s="89"/>
      <c r="D61" s="90">
        <f>SUM(D54:D60)</f>
        <v>452.84019999999998</v>
      </c>
      <c r="E61" s="4"/>
      <c r="K61" s="8"/>
      <c r="L61" s="8"/>
      <c r="N61" s="9"/>
    </row>
    <row r="62" spans="1:14" ht="12.75" customHeight="1">
      <c r="A62" s="73"/>
      <c r="B62" s="73"/>
      <c r="C62" s="91"/>
      <c r="D62" s="92"/>
      <c r="E62" s="4"/>
      <c r="K62" s="8"/>
      <c r="L62" s="8"/>
      <c r="N62" s="9"/>
    </row>
    <row r="63" spans="1:14" ht="12.75" customHeight="1">
      <c r="A63" s="67" t="s">
        <v>73</v>
      </c>
      <c r="B63" s="67"/>
      <c r="C63" s="93"/>
      <c r="D63" s="90">
        <f>D51+D61</f>
        <v>2816.5312480000007</v>
      </c>
      <c r="E63" s="4"/>
      <c r="K63" s="8"/>
      <c r="L63" s="8"/>
      <c r="N63" s="9"/>
    </row>
    <row r="64" spans="1:14" ht="12.75" customHeight="1">
      <c r="A64" s="94"/>
      <c r="B64" s="94"/>
      <c r="C64" s="95"/>
      <c r="D64" s="96"/>
      <c r="E64" s="135"/>
      <c r="K64" s="8"/>
      <c r="L64" s="8"/>
      <c r="N64" s="9"/>
    </row>
    <row r="65" spans="1:14" ht="12.75" customHeight="1">
      <c r="A65" s="186" t="s">
        <v>74</v>
      </c>
      <c r="B65" s="186"/>
      <c r="C65" s="186"/>
      <c r="D65" s="97" t="s">
        <v>75</v>
      </c>
      <c r="E65" s="4"/>
      <c r="K65" s="8"/>
      <c r="L65" s="8"/>
      <c r="N65" s="9"/>
    </row>
    <row r="66" spans="1:14" ht="12.75" customHeight="1">
      <c r="A66" s="187" t="s">
        <v>76</v>
      </c>
      <c r="B66" s="187"/>
      <c r="C66" s="187"/>
      <c r="D66" s="187"/>
      <c r="E66" s="4"/>
      <c r="K66" s="8"/>
      <c r="L66" s="8"/>
      <c r="N66" s="9"/>
    </row>
    <row r="67" spans="1:14" ht="12.75" customHeight="1">
      <c r="A67" s="182" t="s">
        <v>77</v>
      </c>
      <c r="B67" s="182"/>
      <c r="C67" s="182"/>
      <c r="D67" s="98" t="s">
        <v>64</v>
      </c>
      <c r="E67" s="4"/>
      <c r="K67" s="8"/>
      <c r="L67" s="8"/>
      <c r="N67" s="9"/>
    </row>
    <row r="68" spans="1:14" ht="12.75" customHeight="1">
      <c r="A68" s="79" t="s">
        <v>78</v>
      </c>
      <c r="B68" s="60"/>
      <c r="C68" s="76">
        <v>6.9999999999999999E-4</v>
      </c>
      <c r="D68" s="99">
        <f>D63*C68</f>
        <v>1.9715718736000005</v>
      </c>
      <c r="E68" s="4"/>
      <c r="K68" s="8"/>
      <c r="L68" s="8"/>
      <c r="N68" s="9"/>
    </row>
    <row r="69" spans="1:14" ht="12.75" customHeight="1">
      <c r="A69" s="79" t="s">
        <v>79</v>
      </c>
      <c r="B69" s="60"/>
      <c r="C69" s="76">
        <v>6.9999999999999999E-4</v>
      </c>
      <c r="D69" s="99">
        <f>D63*C69</f>
        <v>1.9715718736000005</v>
      </c>
      <c r="E69" s="4"/>
      <c r="K69" s="8"/>
      <c r="L69" s="8"/>
      <c r="N69" s="9"/>
    </row>
    <row r="70" spans="1:14" ht="12.75" customHeight="1">
      <c r="A70" s="66" t="s">
        <v>80</v>
      </c>
      <c r="B70" s="67"/>
      <c r="C70" s="100">
        <f>SUM(C68:C69)</f>
        <v>1.4E-3</v>
      </c>
      <c r="D70" s="101">
        <f>SUM(D68:D69)</f>
        <v>3.943143747200001</v>
      </c>
      <c r="E70" s="4"/>
      <c r="K70" s="8"/>
      <c r="L70" s="8"/>
      <c r="N70" s="9"/>
    </row>
    <row r="71" spans="1:14" ht="12.75" customHeight="1">
      <c r="A71" s="102"/>
      <c r="B71" s="102"/>
      <c r="C71" s="103"/>
      <c r="D71" s="104"/>
      <c r="E71" s="4"/>
      <c r="F71" s="11"/>
      <c r="K71" s="8"/>
      <c r="L71" s="8"/>
      <c r="N71" s="9"/>
    </row>
    <row r="72" spans="1:14" ht="12.75" customHeight="1">
      <c r="A72" s="186" t="s">
        <v>81</v>
      </c>
      <c r="B72" s="186"/>
      <c r="C72" s="186"/>
      <c r="D72" s="90">
        <f>D63+D70</f>
        <v>2820.4743917472006</v>
      </c>
      <c r="E72" s="12"/>
      <c r="K72" s="8"/>
      <c r="L72" s="8"/>
      <c r="N72" s="9"/>
    </row>
    <row r="73" spans="1:14" ht="12.75" customHeight="1">
      <c r="A73" s="188" t="s">
        <v>82</v>
      </c>
      <c r="B73" s="188"/>
      <c r="C73" s="188"/>
      <c r="D73" s="188"/>
      <c r="E73" s="6"/>
      <c r="F73" s="13"/>
      <c r="K73" s="8"/>
      <c r="L73" s="8"/>
      <c r="N73" s="9"/>
    </row>
    <row r="74" spans="1:14" ht="12.75" customHeight="1">
      <c r="A74" s="186" t="s">
        <v>83</v>
      </c>
      <c r="B74" s="186"/>
      <c r="C74" s="100" t="s">
        <v>84</v>
      </c>
      <c r="D74" s="105" t="s">
        <v>64</v>
      </c>
      <c r="E74" s="4"/>
      <c r="F74" s="11"/>
      <c r="K74" s="8"/>
      <c r="L74" s="8"/>
      <c r="M74" s="14"/>
      <c r="N74" s="3"/>
    </row>
    <row r="75" spans="1:14" ht="12.75" customHeight="1">
      <c r="A75" s="79" t="s">
        <v>85</v>
      </c>
      <c r="B75" s="60"/>
      <c r="C75" s="76">
        <v>0.05</v>
      </c>
      <c r="D75" s="99">
        <f>SUM(D72/D65*C75)</f>
        <v>154.37736134357968</v>
      </c>
      <c r="E75" s="15"/>
      <c r="N75" s="16"/>
    </row>
    <row r="76" spans="1:14" ht="12.75" customHeight="1">
      <c r="A76" s="79" t="s">
        <v>86</v>
      </c>
      <c r="B76" s="60"/>
      <c r="C76" s="76">
        <v>0.03</v>
      </c>
      <c r="D76" s="99">
        <f>SUM(D72/D65*C76)</f>
        <v>92.626416806147802</v>
      </c>
      <c r="E76" s="4"/>
      <c r="K76" s="17"/>
      <c r="N76" s="16"/>
    </row>
    <row r="77" spans="1:14" ht="12.75" customHeight="1">
      <c r="A77" s="79" t="s">
        <v>87</v>
      </c>
      <c r="B77" s="60"/>
      <c r="C77" s="76">
        <v>6.4999999999999997E-3</v>
      </c>
      <c r="D77" s="99">
        <f>SUM(D72/D65*C77)</f>
        <v>20.069056974665358</v>
      </c>
      <c r="E77" s="4"/>
      <c r="I77" s="8"/>
      <c r="N77" s="3"/>
    </row>
    <row r="78" spans="1:14" ht="12.75" customHeight="1">
      <c r="A78" s="182" t="s">
        <v>88</v>
      </c>
      <c r="B78" s="182"/>
      <c r="C78" s="68">
        <f>SUM(C75:C77)</f>
        <v>8.6500000000000007E-2</v>
      </c>
      <c r="D78" s="101">
        <f>SUM(D75:D77)</f>
        <v>267.07283512439284</v>
      </c>
      <c r="E78" s="4"/>
      <c r="F78" s="11"/>
      <c r="I78" s="8"/>
      <c r="N78" s="3"/>
    </row>
    <row r="79" spans="1:14" ht="12.75" customHeight="1">
      <c r="A79" s="56" t="s">
        <v>89</v>
      </c>
      <c r="B79" s="82"/>
      <c r="C79" s="106"/>
      <c r="D79" s="107">
        <f>SUM(D78+D70)/D63</f>
        <v>9.622331691297209E-2</v>
      </c>
      <c r="E79" s="4"/>
      <c r="I79" s="8"/>
      <c r="N79" s="3"/>
    </row>
    <row r="80" spans="1:14" ht="12.75" customHeight="1">
      <c r="A80" s="62"/>
      <c r="B80" s="108"/>
      <c r="C80" s="109"/>
      <c r="D80" s="110"/>
      <c r="E80" s="4"/>
    </row>
    <row r="81" spans="1:6" ht="12.75" customHeight="1">
      <c r="A81" s="183" t="s">
        <v>90</v>
      </c>
      <c r="B81" s="183"/>
      <c r="C81" s="183"/>
      <c r="D81" s="183"/>
      <c r="E81" s="4"/>
    </row>
    <row r="82" spans="1:6" ht="12.75" customHeight="1">
      <c r="A82" s="62"/>
      <c r="B82" s="108"/>
      <c r="C82" s="109"/>
      <c r="D82" s="110"/>
      <c r="E82" s="4"/>
    </row>
    <row r="83" spans="1:6" ht="12.75" customHeight="1">
      <c r="A83" s="184" t="s">
        <v>91</v>
      </c>
      <c r="B83" s="184"/>
      <c r="C83" s="111"/>
      <c r="D83" s="90">
        <f>D72+D78</f>
        <v>3087.5472268715935</v>
      </c>
      <c r="E83" s="4"/>
      <c r="F83" s="11"/>
    </row>
    <row r="84" spans="1:6" ht="12.75" customHeight="1">
      <c r="A84" s="185"/>
      <c r="B84" s="185"/>
      <c r="C84" s="185"/>
      <c r="D84" s="185"/>
      <c r="E84" s="4"/>
      <c r="F84" s="11"/>
    </row>
    <row r="85" spans="1:6" ht="12.75" customHeight="1">
      <c r="A85" s="186" t="s">
        <v>92</v>
      </c>
      <c r="B85" s="186"/>
      <c r="C85" s="186"/>
      <c r="D85" s="112">
        <f>D83*B6</f>
        <v>21612.830588101155</v>
      </c>
      <c r="E85" s="4"/>
      <c r="F85" s="11"/>
    </row>
    <row r="86" spans="1:6" ht="12.75" customHeight="1">
      <c r="A86" s="39"/>
      <c r="B86" s="113"/>
      <c r="C86" s="113"/>
      <c r="D86" s="113"/>
      <c r="F86" s="11"/>
    </row>
    <row r="87" spans="1:6" ht="5.0999999999999996" customHeight="1">
      <c r="A87" s="49"/>
      <c r="B87" s="114"/>
      <c r="C87" s="114"/>
      <c r="D87" s="115"/>
    </row>
    <row r="88" spans="1:6" ht="12.75" customHeight="1">
      <c r="A88" s="116"/>
      <c r="B88" s="114"/>
      <c r="C88" s="114"/>
      <c r="D88" s="114"/>
    </row>
    <row r="89" spans="1:6" ht="12.75" customHeight="1">
      <c r="A89" s="181"/>
      <c r="B89" s="181"/>
      <c r="C89" s="181"/>
      <c r="D89" s="181"/>
    </row>
    <row r="90" spans="1:6" ht="12.75" customHeight="1">
      <c r="A90" s="117"/>
      <c r="B90" s="118"/>
      <c r="C90" s="118"/>
      <c r="D90" s="119"/>
    </row>
    <row r="91" spans="1:6" ht="12.75" customHeight="1">
      <c r="A91" s="117"/>
      <c r="B91" s="118"/>
      <c r="C91" s="118"/>
      <c r="D91" s="117"/>
    </row>
    <row r="92" spans="1:6" ht="12.75" customHeight="1">
      <c r="A92" s="118"/>
      <c r="B92" s="118"/>
      <c r="C92" s="118"/>
      <c r="D92" s="119"/>
    </row>
    <row r="93" spans="1:6" ht="12.75" customHeight="1">
      <c r="A93" s="120"/>
      <c r="B93" s="117"/>
      <c r="C93" s="117"/>
      <c r="D93" s="121"/>
    </row>
    <row r="94" spans="1:6" ht="12.75" customHeight="1">
      <c r="A94" s="120"/>
      <c r="B94" s="117"/>
      <c r="C94" s="117"/>
      <c r="D94" s="121"/>
    </row>
    <row r="95" spans="1:6" ht="12.75" customHeight="1">
      <c r="A95" s="117"/>
      <c r="B95" s="117"/>
      <c r="C95" s="117"/>
      <c r="D95" s="117"/>
    </row>
    <row r="96" spans="1:6" ht="12.75" customHeight="1">
      <c r="A96" s="120"/>
      <c r="B96" s="117"/>
      <c r="C96" s="117"/>
      <c r="D96" s="119"/>
    </row>
    <row r="97" spans="1:4" ht="12.75" customHeight="1">
      <c r="A97" s="120"/>
      <c r="B97" s="117"/>
      <c r="C97" s="117"/>
      <c r="D97" s="122"/>
    </row>
    <row r="98" spans="1:4" ht="12.75" customHeight="1">
      <c r="A98" s="123"/>
      <c r="B98" s="124"/>
      <c r="C98" s="124"/>
      <c r="D98" s="125"/>
    </row>
    <row r="99" spans="1:4" ht="12.75" customHeight="1">
      <c r="A99" s="126"/>
      <c r="B99" s="127"/>
      <c r="C99" s="127"/>
      <c r="D99" s="121"/>
    </row>
    <row r="100" spans="1:4" ht="12.75" customHeight="1">
      <c r="A100" s="120"/>
      <c r="B100" s="124"/>
      <c r="C100" s="124"/>
      <c r="D100" s="128"/>
    </row>
    <row r="101" spans="1:4" ht="12.75" customHeight="1">
      <c r="A101" s="120"/>
      <c r="B101" s="129"/>
      <c r="C101" s="129"/>
      <c r="D101" s="121"/>
    </row>
    <row r="102" spans="1:4" ht="12.75" customHeight="1">
      <c r="A102" s="120"/>
      <c r="B102" s="130"/>
      <c r="C102" s="130"/>
      <c r="D102" s="121"/>
    </row>
    <row r="103" spans="1:4" ht="12.75" customHeight="1">
      <c r="A103" s="120"/>
      <c r="B103" s="117"/>
      <c r="C103" s="117"/>
      <c r="D103" s="121"/>
    </row>
    <row r="104" spans="1:4" ht="12.75" customHeight="1">
      <c r="A104" s="120"/>
      <c r="B104" s="117"/>
      <c r="C104" s="117"/>
      <c r="D104" s="121"/>
    </row>
    <row r="105" spans="1:4" ht="12.75" customHeight="1">
      <c r="A105" s="120"/>
      <c r="B105" s="120"/>
      <c r="C105" s="120"/>
      <c r="D105" s="131"/>
    </row>
    <row r="106" spans="1:4" ht="12.75" customHeight="1">
      <c r="A106" s="120"/>
      <c r="B106" s="120"/>
      <c r="C106" s="120"/>
      <c r="D106" s="117"/>
    </row>
    <row r="107" spans="1:4" ht="12.75" customHeight="1">
      <c r="A107" s="120"/>
      <c r="B107" s="117"/>
      <c r="C107" s="117"/>
      <c r="D107" s="121"/>
    </row>
    <row r="108" spans="1:4" ht="12.75" customHeight="1">
      <c r="A108" s="120"/>
      <c r="B108" s="117"/>
      <c r="C108" s="117"/>
      <c r="D108" s="132"/>
    </row>
    <row r="109" spans="1:4" ht="12.75" customHeight="1">
      <c r="A109" s="117"/>
      <c r="B109" s="117"/>
      <c r="C109" s="117"/>
      <c r="D109" s="117"/>
    </row>
    <row r="110" spans="1:4" ht="12.75" customHeight="1">
      <c r="A110" s="120"/>
      <c r="B110" s="117"/>
      <c r="C110" s="117"/>
      <c r="D110" s="133"/>
    </row>
    <row r="111" spans="1:4" ht="12.75" customHeight="1">
      <c r="A111" s="120"/>
      <c r="B111" s="117"/>
      <c r="C111" s="117"/>
      <c r="D111" s="121"/>
    </row>
    <row r="112" spans="1:4" ht="12.75" customHeight="1">
      <c r="A112" s="120"/>
      <c r="B112" s="117"/>
      <c r="C112" s="117"/>
      <c r="D112" s="132"/>
    </row>
    <row r="113" spans="1:4" ht="12.75" customHeight="1">
      <c r="A113" s="120"/>
      <c r="B113" s="117"/>
      <c r="C113" s="117"/>
      <c r="D113" s="117"/>
    </row>
    <row r="114" spans="1:4" ht="12.75" customHeight="1">
      <c r="A114" s="120"/>
      <c r="B114" s="120"/>
      <c r="C114" s="120"/>
      <c r="D114" s="119"/>
    </row>
    <row r="115" spans="1:4" ht="12.75" customHeight="1">
      <c r="A115" s="117"/>
      <c r="B115" s="120"/>
      <c r="C115" s="120"/>
      <c r="D115" s="119"/>
    </row>
    <row r="116" spans="1:4" ht="12.75" customHeight="1">
      <c r="A116" s="120"/>
      <c r="B116" s="120"/>
      <c r="C116" s="120"/>
      <c r="D116" s="119"/>
    </row>
    <row r="117" spans="1:4" ht="12.75" customHeight="1">
      <c r="A117" s="134"/>
      <c r="B117" s="120"/>
      <c r="C117" s="120"/>
      <c r="D117" s="119"/>
    </row>
    <row r="118" spans="1:4" ht="12.75" customHeight="1">
      <c r="A118" s="120"/>
      <c r="B118" s="120"/>
      <c r="C118" s="120"/>
      <c r="D118" s="119"/>
    </row>
    <row r="119" spans="1:4" ht="12.75" customHeight="1">
      <c r="A119" s="120"/>
      <c r="B119" s="117"/>
      <c r="C119" s="117"/>
      <c r="D119" s="119"/>
    </row>
    <row r="120" spans="1:4" ht="12.75" customHeight="1">
      <c r="A120" s="120"/>
      <c r="B120" s="117"/>
      <c r="C120" s="117"/>
      <c r="D120" s="119"/>
    </row>
    <row r="121" spans="1:4" ht="12.75" customHeight="1">
      <c r="A121" s="117"/>
      <c r="B121" s="117"/>
      <c r="C121" s="117"/>
      <c r="D121" s="119"/>
    </row>
    <row r="122" spans="1:4" ht="12.75" customHeight="1">
      <c r="A122" s="120"/>
      <c r="B122" s="117"/>
      <c r="C122" s="117"/>
      <c r="D122" s="119"/>
    </row>
    <row r="123" spans="1:4" ht="15" customHeight="1">
      <c r="A123" s="120"/>
      <c r="B123" s="117"/>
      <c r="C123" s="117"/>
      <c r="D123" s="119"/>
    </row>
    <row r="124" spans="1:4" ht="15" customHeight="1">
      <c r="A124" s="19"/>
      <c r="B124" s="1"/>
      <c r="C124" s="1"/>
      <c r="D124" s="18"/>
    </row>
    <row r="125" spans="1:4" s="2" customFormat="1" ht="12.75" customHeight="1"/>
    <row r="128" spans="1:4" s="2" customFormat="1" ht="12.75" customHeight="1">
      <c r="A128" s="20"/>
    </row>
    <row r="129" spans="1:4" ht="12.75" customHeight="1">
      <c r="D129" s="21"/>
    </row>
    <row r="130" spans="1:4" ht="12.75" customHeight="1">
      <c r="A130" s="22"/>
      <c r="D130" s="21"/>
    </row>
    <row r="131" spans="1:4" ht="12.75" customHeight="1">
      <c r="D131" s="21"/>
    </row>
    <row r="132" spans="1:4" s="2" customFormat="1" ht="12.75" customHeight="1"/>
    <row r="133" spans="1:4" s="2" customFormat="1" ht="12.75" customHeight="1"/>
    <row r="134" spans="1:4" ht="12.75" customHeight="1">
      <c r="D134" s="23"/>
    </row>
    <row r="135" spans="1:4" ht="12.75" customHeight="1">
      <c r="D135" s="23"/>
    </row>
    <row r="136" spans="1:4" s="2" customFormat="1" ht="12.75" customHeight="1"/>
    <row r="137" spans="1:4" s="2" customFormat="1" ht="12.75" customHeight="1">
      <c r="A137" s="20"/>
    </row>
    <row r="138" spans="1:4" ht="12.75" customHeight="1">
      <c r="D138" s="21"/>
    </row>
    <row r="139" spans="1:4" ht="12.75" customHeight="1">
      <c r="A139" s="22"/>
      <c r="D139" s="21"/>
    </row>
    <row r="140" spans="1:4" ht="12.75" customHeight="1">
      <c r="D140" s="21"/>
    </row>
    <row r="141" spans="1:4" s="2" customFormat="1" ht="12.75" customHeight="1"/>
    <row r="142" spans="1:4" s="2" customFormat="1" ht="12.75" customHeight="1"/>
    <row r="143" spans="1:4" ht="12.75" customHeight="1">
      <c r="D143" s="23"/>
    </row>
    <row r="144" spans="1:4" ht="12.75" customHeight="1">
      <c r="D144" s="23"/>
    </row>
    <row r="145" spans="4:4" s="2" customFormat="1" ht="12.75" customHeight="1"/>
    <row r="146" spans="4:4" ht="12.75" customHeight="1">
      <c r="D146" s="23"/>
    </row>
    <row r="147" spans="4:4" ht="12.75" customHeight="1">
      <c r="D147" s="23"/>
    </row>
  </sheetData>
  <sheetProtection algorithmName="SHA-512" hashValue="TGC/kNDFwuBM6vBQiBmbQGNKzdn9/GG1So7taVaJVpoWvE+uGvHpr0oViWfhtTPfT0P07omd12YoA7oWRpKx3g==" saltValue="8pYBfdHlvr/VkHYTQDsUOA==" spinCount="100000" sheet="1" formatCells="0" formatColumns="0" formatRows="0" insertColumns="0" insertRows="0" insertHyperlinks="0" deleteColumns="0" deleteRows="0" sort="0" autoFilter="0" pivotTables="0"/>
  <mergeCells count="45">
    <mergeCell ref="A1:D1"/>
    <mergeCell ref="A3:D3"/>
    <mergeCell ref="A4:D4"/>
    <mergeCell ref="B5:D5"/>
    <mergeCell ref="B6:D6"/>
    <mergeCell ref="B7:D7"/>
    <mergeCell ref="A8:D8"/>
    <mergeCell ref="A13:B13"/>
    <mergeCell ref="A14:D14"/>
    <mergeCell ref="A15:D15"/>
    <mergeCell ref="A17:B17"/>
    <mergeCell ref="A23:B23"/>
    <mergeCell ref="A27:D27"/>
    <mergeCell ref="A29:B29"/>
    <mergeCell ref="A30:B30"/>
    <mergeCell ref="A31:B31"/>
    <mergeCell ref="A32:B32"/>
    <mergeCell ref="A33:B33"/>
    <mergeCell ref="A34:B34"/>
    <mergeCell ref="A35:B35"/>
    <mergeCell ref="A38:D38"/>
    <mergeCell ref="A39:B39"/>
    <mergeCell ref="A40:B40"/>
    <mergeCell ref="A41:B41"/>
    <mergeCell ref="A42:B42"/>
    <mergeCell ref="A56:B56"/>
    <mergeCell ref="A58:B58"/>
    <mergeCell ref="A65:C65"/>
    <mergeCell ref="A45:D45"/>
    <mergeCell ref="A47:B47"/>
    <mergeCell ref="A48:B48"/>
    <mergeCell ref="A52:D52"/>
    <mergeCell ref="A53:B53"/>
    <mergeCell ref="A57:B57"/>
    <mergeCell ref="A66:D66"/>
    <mergeCell ref="A67:C67"/>
    <mergeCell ref="A72:C72"/>
    <mergeCell ref="A73:D73"/>
    <mergeCell ref="A74:B74"/>
    <mergeCell ref="A89:D89"/>
    <mergeCell ref="A78:B78"/>
    <mergeCell ref="A81:D81"/>
    <mergeCell ref="A83:B83"/>
    <mergeCell ref="A84:D84"/>
    <mergeCell ref="A85:C85"/>
  </mergeCells>
  <pageMargins left="0.905555555555556" right="0.39374999999999999" top="1.77152777777778" bottom="0.196527777777778" header="0.51180555555555496" footer="0.51180555555555496"/>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FE30-0494-4767-95BF-0642C524D0B0}">
  <dimension ref="A1:AMK147"/>
  <sheetViews>
    <sheetView showGridLines="0" topLeftCell="A47" zoomScaleNormal="100" workbookViewId="0">
      <selection activeCell="J30" sqref="J30"/>
    </sheetView>
  </sheetViews>
  <sheetFormatPr defaultColWidth="16.42578125" defaultRowHeight="15.75"/>
  <cols>
    <col min="1" max="1" width="40.7109375" style="2" customWidth="1"/>
    <col min="2" max="3" width="15.7109375" style="2" customWidth="1"/>
    <col min="4" max="4" width="15.7109375" style="3" customWidth="1"/>
    <col min="5" max="1025" width="16.42578125" style="2"/>
  </cols>
  <sheetData>
    <row r="1" spans="1:5" ht="12.75" customHeight="1">
      <c r="A1" s="196"/>
      <c r="B1" s="196"/>
      <c r="C1" s="196"/>
      <c r="D1" s="196"/>
      <c r="E1" s="4"/>
    </row>
    <row r="2" spans="1:5" ht="12.75" customHeight="1">
      <c r="A2" s="39"/>
      <c r="B2" s="39"/>
      <c r="C2" s="39"/>
      <c r="D2" s="40"/>
      <c r="E2" s="4"/>
    </row>
    <row r="3" spans="1:5" ht="12.75" customHeight="1">
      <c r="A3" s="197" t="s">
        <v>20</v>
      </c>
      <c r="B3" s="197"/>
      <c r="C3" s="197"/>
      <c r="D3" s="197"/>
      <c r="E3" s="4"/>
    </row>
    <row r="4" spans="1:5" ht="12.75" customHeight="1">
      <c r="A4" s="186" t="s">
        <v>21</v>
      </c>
      <c r="B4" s="186"/>
      <c r="C4" s="186"/>
      <c r="D4" s="186"/>
      <c r="E4" s="4"/>
    </row>
    <row r="5" spans="1:5" ht="23.85" customHeight="1">
      <c r="A5" s="42" t="s">
        <v>22</v>
      </c>
      <c r="B5" s="198" t="s">
        <v>140</v>
      </c>
      <c r="C5" s="198"/>
      <c r="D5" s="198"/>
      <c r="E5" s="4"/>
    </row>
    <row r="6" spans="1:5" ht="12.75" customHeight="1">
      <c r="A6" s="43" t="s">
        <v>23</v>
      </c>
      <c r="B6" s="199" t="s">
        <v>141</v>
      </c>
      <c r="C6" s="199"/>
      <c r="D6" s="199"/>
      <c r="E6" s="4"/>
    </row>
    <row r="7" spans="1:5" ht="12.75" customHeight="1">
      <c r="A7" s="43" t="s">
        <v>24</v>
      </c>
      <c r="B7" s="194" t="s">
        <v>134</v>
      </c>
      <c r="C7" s="194"/>
      <c r="D7" s="194"/>
      <c r="E7" s="4"/>
    </row>
    <row r="8" spans="1:5" ht="12.75" customHeight="1">
      <c r="A8" s="195" t="s">
        <v>25</v>
      </c>
      <c r="B8" s="195"/>
      <c r="C8" s="195"/>
      <c r="D8" s="195"/>
      <c r="E8" s="4"/>
    </row>
    <row r="9" spans="1:5" ht="12.75" customHeight="1">
      <c r="A9" s="45" t="s">
        <v>26</v>
      </c>
      <c r="B9" s="46"/>
      <c r="C9" s="45" t="s">
        <v>27</v>
      </c>
      <c r="D9" s="47" t="s">
        <v>19</v>
      </c>
      <c r="E9" s="4"/>
    </row>
    <row r="10" spans="1:5" ht="12.75" customHeight="1">
      <c r="A10" s="48" t="s">
        <v>28</v>
      </c>
      <c r="B10" s="49"/>
      <c r="C10" s="50"/>
      <c r="D10" s="51">
        <v>1432.52</v>
      </c>
      <c r="E10" s="4"/>
    </row>
    <row r="11" spans="1:5" ht="12.75" customHeight="1">
      <c r="A11" s="52" t="s">
        <v>29</v>
      </c>
      <c r="B11" s="53"/>
      <c r="C11" s="54">
        <v>0</v>
      </c>
      <c r="D11" s="51">
        <f>1212*C11</f>
        <v>0</v>
      </c>
      <c r="E11" s="4"/>
    </row>
    <row r="12" spans="1:5" ht="12.75" customHeight="1">
      <c r="A12" s="55" t="s">
        <v>30</v>
      </c>
      <c r="B12" s="49"/>
      <c r="C12" s="50"/>
      <c r="D12" s="51">
        <f>C12</f>
        <v>0</v>
      </c>
      <c r="E12" s="4"/>
    </row>
    <row r="13" spans="1:5" ht="12.75" customHeight="1">
      <c r="A13" s="184" t="s">
        <v>136</v>
      </c>
      <c r="B13" s="184"/>
      <c r="C13" s="57"/>
      <c r="D13" s="58">
        <f>SUM(D10:D12)</f>
        <v>1432.52</v>
      </c>
      <c r="E13" s="4"/>
    </row>
    <row r="14" spans="1:5" ht="12.75" customHeight="1">
      <c r="A14" s="183" t="s">
        <v>31</v>
      </c>
      <c r="B14" s="183"/>
      <c r="C14" s="183"/>
      <c r="D14" s="183"/>
      <c r="E14" s="4"/>
    </row>
    <row r="15" spans="1:5" ht="12.75" customHeight="1">
      <c r="A15" s="186" t="s">
        <v>32</v>
      </c>
      <c r="B15" s="186"/>
      <c r="C15" s="186"/>
      <c r="D15" s="186"/>
      <c r="E15" s="4"/>
    </row>
    <row r="16" spans="1:5" ht="12.75" customHeight="1">
      <c r="A16" s="43" t="s">
        <v>33</v>
      </c>
      <c r="B16" s="60"/>
      <c r="C16" s="59" t="s">
        <v>34</v>
      </c>
      <c r="D16" s="61" t="s">
        <v>19</v>
      </c>
      <c r="E16" s="4"/>
    </row>
    <row r="17" spans="1:5" ht="12.75" customHeight="1">
      <c r="A17" s="192" t="s">
        <v>35</v>
      </c>
      <c r="B17" s="192"/>
      <c r="C17" s="63">
        <v>0.2</v>
      </c>
      <c r="D17" s="64">
        <f>D13*C17</f>
        <v>286.50400000000002</v>
      </c>
      <c r="E17" s="4"/>
    </row>
    <row r="18" spans="1:5" ht="12.75" customHeight="1">
      <c r="A18" s="62" t="s">
        <v>36</v>
      </c>
      <c r="B18" s="65"/>
      <c r="C18" s="63">
        <v>2.5000000000000001E-2</v>
      </c>
      <c r="D18" s="64">
        <f>D13*C18</f>
        <v>35.813000000000002</v>
      </c>
      <c r="E18" s="4"/>
    </row>
    <row r="19" spans="1:5" ht="12.75" customHeight="1">
      <c r="A19" s="62" t="s">
        <v>37</v>
      </c>
      <c r="B19" s="65"/>
      <c r="C19" s="63">
        <v>0.03</v>
      </c>
      <c r="D19" s="64">
        <f>D13*C19</f>
        <v>42.9756</v>
      </c>
      <c r="E19" s="4"/>
    </row>
    <row r="20" spans="1:5" ht="12.75" customHeight="1">
      <c r="A20" s="62" t="s">
        <v>38</v>
      </c>
      <c r="B20" s="65"/>
      <c r="C20" s="63">
        <v>1.4999999999999999E-2</v>
      </c>
      <c r="D20" s="64">
        <f>D13*C20</f>
        <v>21.4878</v>
      </c>
      <c r="E20" s="4"/>
    </row>
    <row r="21" spans="1:5" ht="12.75" customHeight="1">
      <c r="A21" s="62" t="s">
        <v>39</v>
      </c>
      <c r="B21" s="65"/>
      <c r="C21" s="63">
        <v>0.01</v>
      </c>
      <c r="D21" s="64">
        <f>D13*C21</f>
        <v>14.325200000000001</v>
      </c>
      <c r="E21" s="4"/>
    </row>
    <row r="22" spans="1:5" ht="12.75" customHeight="1">
      <c r="A22" s="62" t="s">
        <v>40</v>
      </c>
      <c r="B22" s="65"/>
      <c r="C22" s="63">
        <v>6.0000000000000001E-3</v>
      </c>
      <c r="D22" s="64">
        <f>D13*C22</f>
        <v>8.5951199999999996</v>
      </c>
      <c r="E22" s="4"/>
    </row>
    <row r="23" spans="1:5" ht="12.75" customHeight="1">
      <c r="A23" s="192" t="s">
        <v>41</v>
      </c>
      <c r="B23" s="192"/>
      <c r="C23" s="63">
        <v>2E-3</v>
      </c>
      <c r="D23" s="64">
        <f>D13*C23+0.01</f>
        <v>2.8750399999999998</v>
      </c>
      <c r="E23" s="4"/>
    </row>
    <row r="24" spans="1:5" ht="12.75" customHeight="1">
      <c r="A24" s="62" t="s">
        <v>42</v>
      </c>
      <c r="B24" s="65"/>
      <c r="C24" s="63">
        <v>0.08</v>
      </c>
      <c r="D24" s="64">
        <f>D13*C24</f>
        <v>114.6016</v>
      </c>
      <c r="E24" s="4"/>
    </row>
    <row r="25" spans="1:5" ht="12.75" customHeight="1">
      <c r="A25" s="66" t="s">
        <v>43</v>
      </c>
      <c r="B25" s="67"/>
      <c r="C25" s="68">
        <f>SUM(C17:C24)</f>
        <v>0.36800000000000005</v>
      </c>
      <c r="D25" s="69">
        <f>SUM(D17:D24)</f>
        <v>527.17736000000002</v>
      </c>
      <c r="E25" s="4"/>
    </row>
    <row r="26" spans="1:5" ht="12.75" customHeight="1">
      <c r="A26" s="70"/>
      <c r="B26" s="71"/>
      <c r="C26" s="71"/>
      <c r="D26" s="72"/>
      <c r="E26" s="4"/>
    </row>
    <row r="27" spans="1:5" ht="12.75" customHeight="1">
      <c r="A27" s="186" t="s">
        <v>44</v>
      </c>
      <c r="B27" s="186"/>
      <c r="C27" s="186"/>
      <c r="D27" s="186"/>
      <c r="E27" s="4"/>
    </row>
    <row r="28" spans="1:5" ht="12.75" customHeight="1">
      <c r="A28" s="43" t="s">
        <v>33</v>
      </c>
      <c r="B28" s="73"/>
      <c r="C28" s="59" t="s">
        <v>34</v>
      </c>
      <c r="D28" s="61" t="s">
        <v>19</v>
      </c>
      <c r="E28" s="4"/>
    </row>
    <row r="29" spans="1:5" ht="12.75" customHeight="1">
      <c r="A29" s="189" t="s">
        <v>45</v>
      </c>
      <c r="B29" s="189"/>
      <c r="C29" s="74">
        <v>0.1111</v>
      </c>
      <c r="D29" s="64">
        <f>D13*C29</f>
        <v>159.15297200000001</v>
      </c>
      <c r="E29" s="4"/>
    </row>
    <row r="30" spans="1:5" ht="12.75" customHeight="1">
      <c r="A30" s="189" t="s">
        <v>46</v>
      </c>
      <c r="B30" s="189"/>
      <c r="C30" s="74">
        <v>1E-4</v>
      </c>
      <c r="D30" s="64">
        <f>D13*C30</f>
        <v>0.14325200000000002</v>
      </c>
      <c r="E30" s="4"/>
    </row>
    <row r="31" spans="1:5" ht="12.75" customHeight="1">
      <c r="A31" s="189" t="s">
        <v>47</v>
      </c>
      <c r="B31" s="189"/>
      <c r="C31" s="74">
        <v>1E-4</v>
      </c>
      <c r="D31" s="64">
        <f>D13*C31</f>
        <v>0.14325200000000002</v>
      </c>
      <c r="E31" s="4"/>
    </row>
    <row r="32" spans="1:5" ht="12.75" customHeight="1">
      <c r="A32" s="189" t="s">
        <v>48</v>
      </c>
      <c r="B32" s="189"/>
      <c r="C32" s="74">
        <v>1E-4</v>
      </c>
      <c r="D32" s="64">
        <f>D13*C32</f>
        <v>0.14325200000000002</v>
      </c>
      <c r="E32" s="4"/>
    </row>
    <row r="33" spans="1:14" ht="12.75" customHeight="1">
      <c r="A33" s="189" t="s">
        <v>49</v>
      </c>
      <c r="B33" s="189"/>
      <c r="C33" s="74">
        <v>1E-4</v>
      </c>
      <c r="D33" s="64">
        <f>D13*C33</f>
        <v>0.14325200000000002</v>
      </c>
      <c r="E33" s="4"/>
    </row>
    <row r="34" spans="1:14" ht="12.75" customHeight="1">
      <c r="A34" s="189" t="s">
        <v>50</v>
      </c>
      <c r="B34" s="189"/>
      <c r="C34" s="74">
        <v>1.4499999999999999E-3</v>
      </c>
      <c r="D34" s="64">
        <v>2.15</v>
      </c>
      <c r="E34" s="4"/>
    </row>
    <row r="35" spans="1:14" ht="12.75" customHeight="1">
      <c r="A35" s="190" t="s">
        <v>51</v>
      </c>
      <c r="B35" s="190"/>
      <c r="C35" s="63">
        <v>8.3299999999999999E-2</v>
      </c>
      <c r="D35" s="64">
        <f>C35*D13</f>
        <v>119.32891599999999</v>
      </c>
      <c r="E35" s="4"/>
    </row>
    <row r="36" spans="1:14" ht="12.75" customHeight="1">
      <c r="A36" s="66" t="s">
        <v>52</v>
      </c>
      <c r="B36" s="67"/>
      <c r="C36" s="68">
        <f>SUM(C29:C35)</f>
        <v>0.19625000000000004</v>
      </c>
      <c r="D36" s="69">
        <f>SUM(D29:D35)</f>
        <v>281.20489599999996</v>
      </c>
      <c r="E36" s="4"/>
    </row>
    <row r="37" spans="1:14" ht="12.75" customHeight="1">
      <c r="A37" s="70"/>
      <c r="B37" s="71"/>
      <c r="C37" s="71"/>
      <c r="D37" s="75"/>
      <c r="E37" s="4"/>
    </row>
    <row r="38" spans="1:14" ht="12.75" customHeight="1">
      <c r="A38" s="186" t="s">
        <v>53</v>
      </c>
      <c r="B38" s="186"/>
      <c r="C38" s="186"/>
      <c r="D38" s="186"/>
      <c r="E38" s="5"/>
    </row>
    <row r="39" spans="1:14" ht="12.75" customHeight="1">
      <c r="A39" s="191" t="s">
        <v>33</v>
      </c>
      <c r="B39" s="191"/>
      <c r="C39" s="59" t="s">
        <v>34</v>
      </c>
      <c r="D39" s="61" t="s">
        <v>19</v>
      </c>
      <c r="E39" s="5"/>
    </row>
    <row r="40" spans="1:14" ht="12.75" customHeight="1">
      <c r="A40" s="189" t="s">
        <v>54</v>
      </c>
      <c r="B40" s="189"/>
      <c r="C40" s="76">
        <v>4.1999999999999997E-3</v>
      </c>
      <c r="D40" s="64">
        <f>D13*C40</f>
        <v>6.0165839999999999</v>
      </c>
      <c r="E40" s="5"/>
    </row>
    <row r="41" spans="1:14" ht="12.75" customHeight="1">
      <c r="A41" s="189" t="s">
        <v>55</v>
      </c>
      <c r="B41" s="189"/>
      <c r="C41" s="76">
        <v>8.0000000000000004E-4</v>
      </c>
      <c r="D41" s="64">
        <f>D13*C41</f>
        <v>1.1460160000000001</v>
      </c>
      <c r="E41" s="5"/>
    </row>
    <row r="42" spans="1:14" ht="12.75" customHeight="1">
      <c r="A42" s="189" t="s">
        <v>56</v>
      </c>
      <c r="B42" s="189"/>
      <c r="C42" s="76">
        <v>3.2000000000000001E-2</v>
      </c>
      <c r="D42" s="64">
        <f>D13*C42</f>
        <v>45.84064</v>
      </c>
      <c r="E42" s="5"/>
    </row>
    <row r="43" spans="1:14" ht="12.75" customHeight="1">
      <c r="A43" s="77"/>
      <c r="B43" s="78" t="s">
        <v>57</v>
      </c>
      <c r="C43" s="68">
        <f>SUM(C40:C42)</f>
        <v>3.6999999999999998E-2</v>
      </c>
      <c r="D43" s="69">
        <f>SUM(D40:D42)</f>
        <v>53.003239999999998</v>
      </c>
      <c r="E43" s="4"/>
    </row>
    <row r="44" spans="1:14" ht="12.75" customHeight="1">
      <c r="A44" s="79"/>
      <c r="B44" s="80"/>
      <c r="C44" s="80"/>
      <c r="D44" s="75"/>
      <c r="E44" s="4"/>
      <c r="G44" s="135"/>
      <c r="H44" s="135"/>
    </row>
    <row r="45" spans="1:14" ht="12.75" customHeight="1">
      <c r="A45" s="186" t="s">
        <v>58</v>
      </c>
      <c r="B45" s="186"/>
      <c r="C45" s="186"/>
      <c r="D45" s="186"/>
      <c r="E45" s="4"/>
      <c r="N45" s="3"/>
    </row>
    <row r="46" spans="1:14" ht="12.75" customHeight="1">
      <c r="A46" s="81"/>
      <c r="B46" s="82"/>
      <c r="C46" s="81"/>
      <c r="D46" s="44"/>
      <c r="E46" s="4"/>
      <c r="N46" s="3"/>
    </row>
    <row r="47" spans="1:14" ht="12.75" customHeight="1">
      <c r="A47" s="191" t="s">
        <v>33</v>
      </c>
      <c r="B47" s="191"/>
      <c r="C47" s="59" t="s">
        <v>34</v>
      </c>
      <c r="D47" s="83" t="s">
        <v>19</v>
      </c>
      <c r="E47" s="4"/>
      <c r="N47" s="3"/>
    </row>
    <row r="48" spans="1:14" ht="12.75" customHeight="1">
      <c r="A48" s="189" t="s">
        <v>59</v>
      </c>
      <c r="B48" s="189"/>
      <c r="C48" s="63">
        <f>C25*C36</f>
        <v>7.222000000000002E-2</v>
      </c>
      <c r="D48" s="64">
        <f>D13*C48</f>
        <v>103.45659440000003</v>
      </c>
      <c r="E48" s="4"/>
      <c r="N48" s="3"/>
    </row>
    <row r="49" spans="1:14" ht="12.75" customHeight="1">
      <c r="A49" s="77"/>
      <c r="B49" s="78" t="s">
        <v>60</v>
      </c>
      <c r="C49" s="68">
        <f>SUM(C48:C48)</f>
        <v>7.222000000000002E-2</v>
      </c>
      <c r="D49" s="69">
        <f>D48</f>
        <v>103.45659440000003</v>
      </c>
      <c r="E49" s="6"/>
      <c r="F49" s="7"/>
      <c r="N49" s="3"/>
    </row>
    <row r="50" spans="1:14" ht="12.75" customHeight="1">
      <c r="A50" s="79"/>
      <c r="B50" s="80"/>
      <c r="C50" s="84"/>
      <c r="D50" s="85"/>
      <c r="E50" s="4"/>
      <c r="K50" s="8"/>
      <c r="L50" s="8"/>
      <c r="N50" s="9"/>
    </row>
    <row r="51" spans="1:14" ht="12.75" customHeight="1">
      <c r="A51" s="66" t="s">
        <v>135</v>
      </c>
      <c r="B51" s="67"/>
      <c r="C51" s="86">
        <f>SUM(C25+C36+C43+C49)</f>
        <v>0.67347000000000024</v>
      </c>
      <c r="D51" s="69">
        <f>SUM(D13+D25+D36+D43+D49)</f>
        <v>2397.3620904000004</v>
      </c>
      <c r="E51" s="4"/>
      <c r="F51" s="10"/>
      <c r="G51" s="10"/>
      <c r="H51" s="10"/>
      <c r="K51" s="8"/>
      <c r="L51" s="8"/>
      <c r="N51" s="9"/>
    </row>
    <row r="52" spans="1:14" ht="12.75" customHeight="1">
      <c r="A52" s="187" t="s">
        <v>61</v>
      </c>
      <c r="B52" s="187"/>
      <c r="C52" s="187"/>
      <c r="D52" s="187"/>
      <c r="E52" s="4"/>
      <c r="F52" s="10"/>
      <c r="G52" s="10"/>
      <c r="H52" s="10"/>
      <c r="K52" s="8"/>
      <c r="L52" s="8"/>
      <c r="N52" s="9"/>
    </row>
    <row r="53" spans="1:14" ht="12.75" customHeight="1">
      <c r="A53" s="184" t="s">
        <v>62</v>
      </c>
      <c r="B53" s="184"/>
      <c r="C53" s="41" t="s">
        <v>63</v>
      </c>
      <c r="D53" s="87" t="s">
        <v>64</v>
      </c>
      <c r="E53" s="4"/>
      <c r="K53" s="8"/>
      <c r="L53" s="8"/>
      <c r="N53" s="9"/>
    </row>
    <row r="54" spans="1:14" ht="12.75" customHeight="1">
      <c r="A54" s="79" t="s">
        <v>65</v>
      </c>
      <c r="B54" s="60"/>
      <c r="C54" s="136" t="s">
        <v>139</v>
      </c>
      <c r="D54" s="88">
        <f>(4.5*C54)-(D10*6%)</f>
        <v>112.0488</v>
      </c>
      <c r="E54" s="4"/>
      <c r="K54" s="8"/>
      <c r="L54" s="8"/>
      <c r="N54" s="9"/>
    </row>
    <row r="55" spans="1:14" ht="12.75" customHeight="1">
      <c r="A55" s="79" t="s">
        <v>93</v>
      </c>
      <c r="B55" s="60"/>
      <c r="C55" s="136" t="s">
        <v>66</v>
      </c>
      <c r="D55" s="88">
        <v>15.7532</v>
      </c>
      <c r="E55" s="4"/>
      <c r="K55" s="8"/>
      <c r="L55" s="8"/>
      <c r="N55" s="9"/>
    </row>
    <row r="56" spans="1:14" ht="12.75" customHeight="1">
      <c r="A56" s="189" t="s">
        <v>67</v>
      </c>
      <c r="B56" s="189"/>
      <c r="C56" s="136" t="s">
        <v>66</v>
      </c>
      <c r="D56" s="88">
        <v>6</v>
      </c>
      <c r="E56" s="135"/>
      <c r="K56" s="8"/>
      <c r="L56" s="8"/>
      <c r="N56" s="9"/>
    </row>
    <row r="57" spans="1:14" ht="12.75" customHeight="1">
      <c r="A57" s="192" t="s">
        <v>160</v>
      </c>
      <c r="B57" s="193"/>
      <c r="C57" s="136" t="s">
        <v>66</v>
      </c>
      <c r="D57" s="88">
        <v>3.5</v>
      </c>
      <c r="E57" s="200"/>
      <c r="K57" s="8"/>
      <c r="L57" s="8"/>
      <c r="N57" s="9"/>
    </row>
    <row r="58" spans="1:14" ht="12.75" customHeight="1">
      <c r="A58" s="190" t="s">
        <v>68</v>
      </c>
      <c r="B58" s="190"/>
      <c r="C58" s="136" t="s">
        <v>66</v>
      </c>
      <c r="D58" s="88">
        <v>0</v>
      </c>
      <c r="E58" s="135"/>
      <c r="K58" s="8"/>
      <c r="L58" s="8"/>
      <c r="N58" s="9"/>
    </row>
    <row r="59" spans="1:14" ht="12.75" customHeight="1">
      <c r="A59" s="79" t="s">
        <v>69</v>
      </c>
      <c r="B59" s="60"/>
      <c r="C59" s="136" t="s">
        <v>70</v>
      </c>
      <c r="D59" s="88">
        <f>(15.5*C59)-(341*10%)</f>
        <v>306.89999999999998</v>
      </c>
      <c r="E59" s="4"/>
      <c r="K59" s="8"/>
      <c r="L59" s="8"/>
      <c r="N59" s="9"/>
    </row>
    <row r="60" spans="1:14" ht="12.75" customHeight="1">
      <c r="A60" s="79" t="s">
        <v>71</v>
      </c>
      <c r="B60" s="60"/>
      <c r="C60" s="136" t="s">
        <v>66</v>
      </c>
      <c r="D60" s="88">
        <v>15</v>
      </c>
      <c r="E60" s="4"/>
      <c r="K60" s="8"/>
      <c r="L60" s="8"/>
      <c r="N60" s="9"/>
    </row>
    <row r="61" spans="1:14" ht="12.75" customHeight="1">
      <c r="A61" s="66" t="s">
        <v>72</v>
      </c>
      <c r="B61" s="67"/>
      <c r="C61" s="89"/>
      <c r="D61" s="90">
        <f>SUM(D54:D60)</f>
        <v>459.202</v>
      </c>
      <c r="E61" s="4"/>
      <c r="K61" s="8"/>
      <c r="L61" s="8"/>
      <c r="N61" s="9"/>
    </row>
    <row r="62" spans="1:14" ht="12.75" customHeight="1">
      <c r="A62" s="73"/>
      <c r="B62" s="73"/>
      <c r="C62" s="91"/>
      <c r="D62" s="92"/>
      <c r="E62" s="4"/>
      <c r="K62" s="8"/>
      <c r="L62" s="8"/>
      <c r="N62" s="9"/>
    </row>
    <row r="63" spans="1:14" ht="12.75" customHeight="1">
      <c r="A63" s="67" t="s">
        <v>73</v>
      </c>
      <c r="B63" s="67"/>
      <c r="C63" s="93"/>
      <c r="D63" s="90">
        <f>D51+D61</f>
        <v>2856.5640904000002</v>
      </c>
      <c r="E63" s="4"/>
      <c r="K63" s="8"/>
      <c r="L63" s="8"/>
      <c r="N63" s="9"/>
    </row>
    <row r="64" spans="1:14" ht="12.75" customHeight="1">
      <c r="A64" s="94"/>
      <c r="B64" s="94"/>
      <c r="C64" s="95"/>
      <c r="D64" s="96"/>
      <c r="E64" s="135"/>
      <c r="K64" s="8"/>
      <c r="L64" s="8"/>
      <c r="N64" s="9"/>
    </row>
    <row r="65" spans="1:14" ht="12.75" customHeight="1">
      <c r="A65" s="186" t="s">
        <v>74</v>
      </c>
      <c r="B65" s="186"/>
      <c r="C65" s="186"/>
      <c r="D65" s="97" t="s">
        <v>75</v>
      </c>
      <c r="E65" s="4"/>
      <c r="K65" s="8"/>
      <c r="L65" s="8"/>
      <c r="N65" s="9"/>
    </row>
    <row r="66" spans="1:14" ht="12.75" customHeight="1">
      <c r="A66" s="187" t="s">
        <v>76</v>
      </c>
      <c r="B66" s="187"/>
      <c r="C66" s="187"/>
      <c r="D66" s="187"/>
      <c r="E66" s="4"/>
      <c r="K66" s="8"/>
      <c r="L66" s="8"/>
      <c r="N66" s="9"/>
    </row>
    <row r="67" spans="1:14" ht="12.75" customHeight="1">
      <c r="A67" s="182" t="s">
        <v>77</v>
      </c>
      <c r="B67" s="182"/>
      <c r="C67" s="182"/>
      <c r="D67" s="98" t="s">
        <v>64</v>
      </c>
      <c r="E67" s="4"/>
      <c r="K67" s="8"/>
      <c r="L67" s="8"/>
      <c r="N67" s="9"/>
    </row>
    <row r="68" spans="1:14" ht="12.75" customHeight="1">
      <c r="A68" s="79" t="s">
        <v>78</v>
      </c>
      <c r="B68" s="60"/>
      <c r="C68" s="76">
        <v>1E-3</v>
      </c>
      <c r="D68" s="99">
        <f>D63*C68</f>
        <v>2.8565640904</v>
      </c>
      <c r="E68" s="4"/>
      <c r="K68" s="8"/>
      <c r="L68" s="8"/>
      <c r="N68" s="9"/>
    </row>
    <row r="69" spans="1:14" ht="12.75" customHeight="1">
      <c r="A69" s="79" t="s">
        <v>79</v>
      </c>
      <c r="B69" s="60"/>
      <c r="C69" s="76">
        <v>1E-3</v>
      </c>
      <c r="D69" s="99">
        <f>D63*C69</f>
        <v>2.8565640904</v>
      </c>
      <c r="E69" s="4"/>
      <c r="K69" s="8"/>
      <c r="L69" s="8"/>
      <c r="N69" s="9"/>
    </row>
    <row r="70" spans="1:14" ht="12.75" customHeight="1">
      <c r="A70" s="66" t="s">
        <v>80</v>
      </c>
      <c r="B70" s="67"/>
      <c r="C70" s="100">
        <f>SUM(C68:C69)</f>
        <v>2E-3</v>
      </c>
      <c r="D70" s="101">
        <f>SUM(D68:D69)</f>
        <v>5.7131281808000001</v>
      </c>
      <c r="E70" s="4"/>
      <c r="K70" s="8"/>
      <c r="L70" s="8"/>
      <c r="N70" s="9"/>
    </row>
    <row r="71" spans="1:14" ht="12.75" customHeight="1">
      <c r="A71" s="102"/>
      <c r="B71" s="102"/>
      <c r="C71" s="103"/>
      <c r="D71" s="104"/>
      <c r="E71" s="4"/>
      <c r="F71" s="11"/>
      <c r="K71" s="8"/>
      <c r="L71" s="8"/>
      <c r="N71" s="9"/>
    </row>
    <row r="72" spans="1:14" ht="12.75" customHeight="1">
      <c r="A72" s="186" t="s">
        <v>81</v>
      </c>
      <c r="B72" s="186"/>
      <c r="C72" s="186"/>
      <c r="D72" s="90">
        <f>D63+D70</f>
        <v>2862.2772185808003</v>
      </c>
      <c r="E72" s="12"/>
      <c r="K72" s="8"/>
      <c r="L72" s="8"/>
      <c r="N72" s="9"/>
    </row>
    <row r="73" spans="1:14" ht="12.75" customHeight="1">
      <c r="A73" s="188" t="s">
        <v>82</v>
      </c>
      <c r="B73" s="188"/>
      <c r="C73" s="188"/>
      <c r="D73" s="188"/>
      <c r="E73" s="6"/>
      <c r="F73" s="13"/>
      <c r="K73" s="8"/>
      <c r="L73" s="8"/>
      <c r="N73" s="9"/>
    </row>
    <row r="74" spans="1:14" ht="12.75" customHeight="1">
      <c r="A74" s="186" t="s">
        <v>83</v>
      </c>
      <c r="B74" s="186"/>
      <c r="C74" s="100" t="s">
        <v>84</v>
      </c>
      <c r="D74" s="105" t="s">
        <v>64</v>
      </c>
      <c r="E74" s="4"/>
      <c r="F74" s="11"/>
      <c r="K74" s="8"/>
      <c r="L74" s="8"/>
      <c r="M74" s="14"/>
      <c r="N74" s="3"/>
    </row>
    <row r="75" spans="1:14" ht="12.75" customHeight="1">
      <c r="A75" s="79" t="s">
        <v>85</v>
      </c>
      <c r="B75" s="60"/>
      <c r="C75" s="76">
        <v>0.05</v>
      </c>
      <c r="D75" s="99">
        <f>SUM(D72/D65*C75)</f>
        <v>156.66541973622336</v>
      </c>
      <c r="E75" s="15"/>
      <c r="N75" s="16"/>
    </row>
    <row r="76" spans="1:14" ht="12.75" customHeight="1">
      <c r="A76" s="79" t="s">
        <v>86</v>
      </c>
      <c r="B76" s="60"/>
      <c r="C76" s="76">
        <v>0.03</v>
      </c>
      <c r="D76" s="99">
        <f>SUM(D72/D65*C76)</f>
        <v>93.999251841733994</v>
      </c>
      <c r="E76" s="4"/>
      <c r="K76" s="17"/>
      <c r="N76" s="16"/>
    </row>
    <row r="77" spans="1:14" ht="12.75" customHeight="1">
      <c r="A77" s="79" t="s">
        <v>87</v>
      </c>
      <c r="B77" s="60"/>
      <c r="C77" s="76">
        <v>6.4999999999999997E-3</v>
      </c>
      <c r="D77" s="99">
        <f>SUM(D72/D65*C77)</f>
        <v>20.366504565709032</v>
      </c>
      <c r="E77" s="4"/>
      <c r="I77" s="8"/>
      <c r="N77" s="3"/>
    </row>
    <row r="78" spans="1:14" ht="12.75" customHeight="1">
      <c r="A78" s="182" t="s">
        <v>88</v>
      </c>
      <c r="B78" s="182"/>
      <c r="C78" s="68">
        <f>SUM(C75:C77)</f>
        <v>8.6500000000000007E-2</v>
      </c>
      <c r="D78" s="101">
        <f>SUM(D75:D77)</f>
        <v>271.03117614366636</v>
      </c>
      <c r="E78" s="4"/>
      <c r="F78" s="11"/>
      <c r="I78" s="8"/>
      <c r="N78" s="3"/>
    </row>
    <row r="79" spans="1:14" ht="12.75" customHeight="1">
      <c r="A79" s="56" t="s">
        <v>89</v>
      </c>
      <c r="B79" s="82"/>
      <c r="C79" s="106"/>
      <c r="D79" s="107">
        <f>SUM(D78+D70)/D63</f>
        <v>9.688013136288999E-2</v>
      </c>
      <c r="E79" s="4"/>
      <c r="I79" s="8"/>
      <c r="N79" s="3"/>
    </row>
    <row r="80" spans="1:14" ht="12.75" customHeight="1">
      <c r="A80" s="62"/>
      <c r="B80" s="108"/>
      <c r="C80" s="109"/>
      <c r="D80" s="110"/>
      <c r="E80" s="4"/>
    </row>
    <row r="81" spans="1:6" ht="12.75" customHeight="1">
      <c r="A81" s="183" t="s">
        <v>90</v>
      </c>
      <c r="B81" s="183"/>
      <c r="C81" s="183"/>
      <c r="D81" s="183"/>
      <c r="E81" s="4"/>
    </row>
    <row r="82" spans="1:6" ht="12.75" customHeight="1">
      <c r="A82" s="62"/>
      <c r="B82" s="108"/>
      <c r="C82" s="109"/>
      <c r="D82" s="110"/>
      <c r="E82" s="4"/>
    </row>
    <row r="83" spans="1:6" ht="12.75" customHeight="1">
      <c r="A83" s="184" t="s">
        <v>91</v>
      </c>
      <c r="B83" s="184"/>
      <c r="C83" s="111"/>
      <c r="D83" s="90">
        <f>D72+D78</f>
        <v>3133.3083947244668</v>
      </c>
      <c r="E83" s="4"/>
      <c r="F83" s="11"/>
    </row>
    <row r="84" spans="1:6" ht="12.75" customHeight="1">
      <c r="A84" s="185"/>
      <c r="B84" s="185"/>
      <c r="C84" s="185"/>
      <c r="D84" s="185"/>
      <c r="E84" s="4"/>
      <c r="F84" s="11"/>
    </row>
    <row r="85" spans="1:6" ht="12.75" customHeight="1">
      <c r="A85" s="186" t="s">
        <v>92</v>
      </c>
      <c r="B85" s="186"/>
      <c r="C85" s="186"/>
      <c r="D85" s="112">
        <f>D83*B6</f>
        <v>12533.233578897867</v>
      </c>
      <c r="E85" s="4"/>
      <c r="F85" s="11"/>
    </row>
    <row r="86" spans="1:6" ht="12.75" customHeight="1">
      <c r="A86" s="39"/>
      <c r="B86" s="113"/>
      <c r="C86" s="113"/>
      <c r="D86" s="113"/>
      <c r="F86" s="11"/>
    </row>
    <row r="87" spans="1:6" ht="5.0999999999999996" customHeight="1">
      <c r="A87" s="49"/>
      <c r="B87" s="114"/>
      <c r="C87" s="114"/>
      <c r="D87" s="115"/>
    </row>
    <row r="88" spans="1:6" ht="12.75" customHeight="1">
      <c r="A88" s="116"/>
      <c r="B88" s="114"/>
      <c r="C88" s="114"/>
      <c r="D88" s="114"/>
    </row>
    <row r="89" spans="1:6" ht="12.75" customHeight="1">
      <c r="A89" s="181"/>
      <c r="B89" s="181"/>
      <c r="C89" s="181"/>
      <c r="D89" s="181"/>
    </row>
    <row r="90" spans="1:6" ht="12.75" customHeight="1">
      <c r="A90" s="117"/>
      <c r="B90" s="118"/>
      <c r="C90" s="118"/>
      <c r="D90" s="119"/>
    </row>
    <row r="91" spans="1:6" ht="12.75" customHeight="1">
      <c r="A91" s="117"/>
      <c r="B91" s="118"/>
      <c r="C91" s="118"/>
      <c r="D91" s="117"/>
    </row>
    <row r="92" spans="1:6" ht="12.75" customHeight="1">
      <c r="A92" s="118"/>
      <c r="B92" s="118"/>
      <c r="C92" s="118"/>
      <c r="D92" s="119"/>
    </row>
    <row r="93" spans="1:6" ht="12.75" customHeight="1">
      <c r="A93" s="120"/>
      <c r="B93" s="117"/>
      <c r="C93" s="117"/>
      <c r="D93" s="121"/>
    </row>
    <row r="94" spans="1:6" ht="12.75" customHeight="1">
      <c r="A94" s="120"/>
      <c r="B94" s="117"/>
      <c r="C94" s="117"/>
      <c r="D94" s="121"/>
    </row>
    <row r="95" spans="1:6" ht="12.75" customHeight="1">
      <c r="A95" s="117"/>
      <c r="B95" s="117"/>
      <c r="C95" s="117"/>
      <c r="D95" s="117"/>
    </row>
    <row r="96" spans="1:6" ht="12.75" customHeight="1">
      <c r="A96" s="120"/>
      <c r="B96" s="117"/>
      <c r="C96" s="117"/>
      <c r="D96" s="119"/>
    </row>
    <row r="97" spans="1:4" ht="12.75" customHeight="1">
      <c r="A97" s="120"/>
      <c r="B97" s="117"/>
      <c r="C97" s="117"/>
      <c r="D97" s="122"/>
    </row>
    <row r="98" spans="1:4" ht="12.75" customHeight="1">
      <c r="A98" s="123"/>
      <c r="B98" s="124"/>
      <c r="C98" s="124"/>
      <c r="D98" s="125"/>
    </row>
    <row r="99" spans="1:4" ht="12.75" customHeight="1">
      <c r="A99" s="126"/>
      <c r="B99" s="127"/>
      <c r="C99" s="127"/>
      <c r="D99" s="121"/>
    </row>
    <row r="100" spans="1:4" ht="12.75" customHeight="1">
      <c r="A100" s="120"/>
      <c r="B100" s="124"/>
      <c r="C100" s="124"/>
      <c r="D100" s="128"/>
    </row>
    <row r="101" spans="1:4" ht="12.75" customHeight="1">
      <c r="A101" s="120"/>
      <c r="B101" s="129"/>
      <c r="C101" s="129"/>
      <c r="D101" s="121"/>
    </row>
    <row r="102" spans="1:4" ht="12.75" customHeight="1">
      <c r="A102" s="120"/>
      <c r="B102" s="130"/>
      <c r="C102" s="130"/>
      <c r="D102" s="121"/>
    </row>
    <row r="103" spans="1:4" ht="12.75" customHeight="1">
      <c r="A103" s="120"/>
      <c r="B103" s="117"/>
      <c r="C103" s="117"/>
      <c r="D103" s="121"/>
    </row>
    <row r="104" spans="1:4" ht="12.75" customHeight="1">
      <c r="A104" s="120"/>
      <c r="B104" s="117"/>
      <c r="C104" s="117"/>
      <c r="D104" s="121"/>
    </row>
    <row r="105" spans="1:4" ht="12.75" customHeight="1">
      <c r="A105" s="120"/>
      <c r="B105" s="120"/>
      <c r="C105" s="120"/>
      <c r="D105" s="131"/>
    </row>
    <row r="106" spans="1:4" ht="12.75" customHeight="1">
      <c r="A106" s="120"/>
      <c r="B106" s="120"/>
      <c r="C106" s="120"/>
      <c r="D106" s="117"/>
    </row>
    <row r="107" spans="1:4" ht="12.75" customHeight="1">
      <c r="A107" s="120"/>
      <c r="B107" s="117"/>
      <c r="C107" s="117"/>
      <c r="D107" s="121"/>
    </row>
    <row r="108" spans="1:4" ht="12.75" customHeight="1">
      <c r="A108" s="120"/>
      <c r="B108" s="117"/>
      <c r="C108" s="117"/>
      <c r="D108" s="132"/>
    </row>
    <row r="109" spans="1:4" ht="12.75" customHeight="1">
      <c r="A109" s="117"/>
      <c r="B109" s="117"/>
      <c r="C109" s="117"/>
      <c r="D109" s="117"/>
    </row>
    <row r="110" spans="1:4" ht="12.75" customHeight="1">
      <c r="A110" s="120"/>
      <c r="B110" s="117"/>
      <c r="C110" s="117"/>
      <c r="D110" s="133"/>
    </row>
    <row r="111" spans="1:4" ht="12.75" customHeight="1">
      <c r="A111" s="120"/>
      <c r="B111" s="117"/>
      <c r="C111" s="117"/>
      <c r="D111" s="121"/>
    </row>
    <row r="112" spans="1:4" ht="12.75" customHeight="1">
      <c r="A112" s="120"/>
      <c r="B112" s="117"/>
      <c r="C112" s="117"/>
      <c r="D112" s="132"/>
    </row>
    <row r="113" spans="1:4" ht="12.75" customHeight="1">
      <c r="A113" s="120"/>
      <c r="B113" s="117"/>
      <c r="C113" s="117"/>
      <c r="D113" s="117"/>
    </row>
    <row r="114" spans="1:4" ht="12.75" customHeight="1">
      <c r="A114" s="120"/>
      <c r="B114" s="120"/>
      <c r="C114" s="120"/>
      <c r="D114" s="119"/>
    </row>
    <row r="115" spans="1:4" ht="12.75" customHeight="1">
      <c r="A115" s="117"/>
      <c r="B115" s="120"/>
      <c r="C115" s="120"/>
      <c r="D115" s="119"/>
    </row>
    <row r="116" spans="1:4" ht="12.75" customHeight="1">
      <c r="A116" s="120"/>
      <c r="B116" s="120"/>
      <c r="C116" s="120"/>
      <c r="D116" s="119"/>
    </row>
    <row r="117" spans="1:4" ht="12.75" customHeight="1">
      <c r="A117" s="134"/>
      <c r="B117" s="120"/>
      <c r="C117" s="120"/>
      <c r="D117" s="119"/>
    </row>
    <row r="118" spans="1:4" ht="12.75" customHeight="1">
      <c r="A118" s="120"/>
      <c r="B118" s="120"/>
      <c r="C118" s="120"/>
      <c r="D118" s="119"/>
    </row>
    <row r="119" spans="1:4" ht="12.75" customHeight="1">
      <c r="A119" s="120"/>
      <c r="B119" s="117"/>
      <c r="C119" s="117"/>
      <c r="D119" s="119"/>
    </row>
    <row r="120" spans="1:4" ht="12.75" customHeight="1">
      <c r="A120" s="120"/>
      <c r="B120" s="117"/>
      <c r="C120" s="117"/>
      <c r="D120" s="119"/>
    </row>
    <row r="121" spans="1:4" ht="12.75" customHeight="1">
      <c r="A121" s="117"/>
      <c r="B121" s="117"/>
      <c r="C121" s="117"/>
      <c r="D121" s="119"/>
    </row>
    <row r="122" spans="1:4" ht="12.75" customHeight="1">
      <c r="A122" s="120"/>
      <c r="B122" s="117"/>
      <c r="C122" s="117"/>
      <c r="D122" s="119"/>
    </row>
    <row r="123" spans="1:4" ht="15" customHeight="1">
      <c r="A123" s="120"/>
      <c r="B123" s="117"/>
      <c r="C123" s="117"/>
      <c r="D123" s="119"/>
    </row>
    <row r="124" spans="1:4" ht="15" customHeight="1">
      <c r="A124" s="19"/>
      <c r="B124" s="1"/>
      <c r="C124" s="1"/>
      <c r="D124" s="18"/>
    </row>
    <row r="125" spans="1:4" s="2" customFormat="1" ht="12.75" customHeight="1"/>
    <row r="128" spans="1:4" s="2" customFormat="1" ht="12.75" customHeight="1">
      <c r="A128" s="20"/>
    </row>
    <row r="129" spans="1:4" ht="12.75" customHeight="1">
      <c r="D129" s="21"/>
    </row>
    <row r="130" spans="1:4" ht="12.75" customHeight="1">
      <c r="A130" s="22"/>
      <c r="D130" s="21"/>
    </row>
    <row r="131" spans="1:4" ht="12.75" customHeight="1">
      <c r="D131" s="21"/>
    </row>
    <row r="132" spans="1:4" s="2" customFormat="1" ht="12.75" customHeight="1"/>
    <row r="133" spans="1:4" s="2" customFormat="1" ht="12.75" customHeight="1"/>
    <row r="134" spans="1:4" ht="12.75" customHeight="1">
      <c r="D134" s="23"/>
    </row>
    <row r="135" spans="1:4" ht="12.75" customHeight="1">
      <c r="D135" s="23"/>
    </row>
    <row r="136" spans="1:4" s="2" customFormat="1" ht="12.75" customHeight="1"/>
    <row r="137" spans="1:4" s="2" customFormat="1" ht="12.75" customHeight="1">
      <c r="A137" s="20"/>
    </row>
    <row r="138" spans="1:4" ht="12.75" customHeight="1">
      <c r="D138" s="21"/>
    </row>
    <row r="139" spans="1:4" ht="12.75" customHeight="1">
      <c r="A139" s="22"/>
      <c r="D139" s="21"/>
    </row>
    <row r="140" spans="1:4" ht="12.75" customHeight="1">
      <c r="D140" s="21"/>
    </row>
    <row r="141" spans="1:4" s="2" customFormat="1" ht="12.75" customHeight="1"/>
    <row r="142" spans="1:4" s="2" customFormat="1" ht="12.75" customHeight="1"/>
    <row r="143" spans="1:4" ht="12.75" customHeight="1">
      <c r="D143" s="23"/>
    </row>
    <row r="144" spans="1:4" ht="12.75" customHeight="1">
      <c r="D144" s="23"/>
    </row>
    <row r="145" spans="4:4" s="2" customFormat="1" ht="12.75" customHeight="1"/>
    <row r="146" spans="4:4" ht="12.75" customHeight="1">
      <c r="D146" s="23"/>
    </row>
    <row r="147" spans="4:4" ht="12.75" customHeight="1">
      <c r="D147" s="23"/>
    </row>
  </sheetData>
  <sheetProtection algorithmName="SHA-512" hashValue="X/r2NKNorYH9eMS0oli1TnRSWc9ieigtrKMY4MFihu7NMyN20TO+SBbNN8dgEjlyW9RfYR9oaQc/X2DnLQ2VCA==" saltValue="i3+ExzSflnX43/qrbuMOUg==" spinCount="100000" sheet="1" formatCells="0" formatColumns="0" formatRows="0" insertColumns="0" insertRows="0" insertHyperlinks="0" deleteColumns="0" deleteRows="0" sort="0" autoFilter="0" pivotTables="0"/>
  <mergeCells count="45">
    <mergeCell ref="A84:D84"/>
    <mergeCell ref="A85:C85"/>
    <mergeCell ref="A89:D89"/>
    <mergeCell ref="A72:C72"/>
    <mergeCell ref="A73:D73"/>
    <mergeCell ref="A74:B74"/>
    <mergeCell ref="A78:B78"/>
    <mergeCell ref="A81:D81"/>
    <mergeCell ref="A83:B83"/>
    <mergeCell ref="A67:C67"/>
    <mergeCell ref="A42:B42"/>
    <mergeCell ref="A45:D45"/>
    <mergeCell ref="A47:B47"/>
    <mergeCell ref="A48:B48"/>
    <mergeCell ref="A52:D52"/>
    <mergeCell ref="A53:B53"/>
    <mergeCell ref="A56:B56"/>
    <mergeCell ref="A57:B57"/>
    <mergeCell ref="A58:B58"/>
    <mergeCell ref="A65:C65"/>
    <mergeCell ref="A66:D66"/>
    <mergeCell ref="A41:B41"/>
    <mergeCell ref="A27:D27"/>
    <mergeCell ref="A29:B29"/>
    <mergeCell ref="A30:B30"/>
    <mergeCell ref="A31:B31"/>
    <mergeCell ref="A32:B32"/>
    <mergeCell ref="A33:B33"/>
    <mergeCell ref="A34:B34"/>
    <mergeCell ref="A35:B35"/>
    <mergeCell ref="A38:D38"/>
    <mergeCell ref="A39:B39"/>
    <mergeCell ref="A40:B40"/>
    <mergeCell ref="A23:B23"/>
    <mergeCell ref="A1:D1"/>
    <mergeCell ref="A3:D3"/>
    <mergeCell ref="A4:D4"/>
    <mergeCell ref="B5:D5"/>
    <mergeCell ref="B6:D6"/>
    <mergeCell ref="B7:D7"/>
    <mergeCell ref="A8:D8"/>
    <mergeCell ref="A13:B13"/>
    <mergeCell ref="A14:D14"/>
    <mergeCell ref="A15:D15"/>
    <mergeCell ref="A17:B17"/>
  </mergeCells>
  <pageMargins left="0.905555555555556" right="0.39374999999999999" top="1.77152777777778" bottom="0.196527777777778" header="0.51180555555555496" footer="0.51180555555555496"/>
  <pageSetup paperSize="9" firstPageNumber="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1FE0-461B-4BEE-B8DB-BF9F2ED07338}">
  <dimension ref="A1:AMK147"/>
  <sheetViews>
    <sheetView showGridLines="0" topLeftCell="A36" zoomScaleNormal="100" workbookViewId="0">
      <selection activeCell="J30" sqref="J30"/>
    </sheetView>
  </sheetViews>
  <sheetFormatPr defaultColWidth="16.42578125" defaultRowHeight="15.75"/>
  <cols>
    <col min="1" max="1" width="40.7109375" style="2" customWidth="1"/>
    <col min="2" max="3" width="15.7109375" style="2" customWidth="1"/>
    <col min="4" max="4" width="15.7109375" style="3" customWidth="1"/>
    <col min="5" max="1025" width="16.42578125" style="2"/>
  </cols>
  <sheetData>
    <row r="1" spans="1:5" ht="12.75" customHeight="1">
      <c r="A1" s="196"/>
      <c r="B1" s="196"/>
      <c r="C1" s="196"/>
      <c r="D1" s="196"/>
      <c r="E1" s="4"/>
    </row>
    <row r="2" spans="1:5" ht="12.75" customHeight="1">
      <c r="A2" s="39"/>
      <c r="B2" s="39"/>
      <c r="C2" s="39"/>
      <c r="D2" s="40"/>
      <c r="E2" s="4"/>
    </row>
    <row r="3" spans="1:5" ht="12.75" customHeight="1">
      <c r="A3" s="197" t="s">
        <v>20</v>
      </c>
      <c r="B3" s="197"/>
      <c r="C3" s="197"/>
      <c r="D3" s="197"/>
      <c r="E3" s="4"/>
    </row>
    <row r="4" spans="1:5" ht="12.75" customHeight="1">
      <c r="A4" s="186" t="s">
        <v>21</v>
      </c>
      <c r="B4" s="186"/>
      <c r="C4" s="186"/>
      <c r="D4" s="186"/>
      <c r="E4" s="4"/>
    </row>
    <row r="5" spans="1:5" ht="23.85" customHeight="1">
      <c r="A5" s="42" t="s">
        <v>22</v>
      </c>
      <c r="B5" s="198" t="s">
        <v>142</v>
      </c>
      <c r="C5" s="198"/>
      <c r="D5" s="198"/>
      <c r="E5" s="4"/>
    </row>
    <row r="6" spans="1:5" ht="12.75" customHeight="1">
      <c r="A6" s="43" t="s">
        <v>23</v>
      </c>
      <c r="B6" s="199" t="s">
        <v>143</v>
      </c>
      <c r="C6" s="199"/>
      <c r="D6" s="199"/>
      <c r="E6" s="4"/>
    </row>
    <row r="7" spans="1:5" ht="12.75" customHeight="1">
      <c r="A7" s="43" t="s">
        <v>24</v>
      </c>
      <c r="B7" s="194" t="s">
        <v>134</v>
      </c>
      <c r="C7" s="194"/>
      <c r="D7" s="194"/>
      <c r="E7" s="4"/>
    </row>
    <row r="8" spans="1:5" ht="12.75" customHeight="1">
      <c r="A8" s="195" t="s">
        <v>25</v>
      </c>
      <c r="B8" s="195"/>
      <c r="C8" s="195"/>
      <c r="D8" s="195"/>
      <c r="E8" s="4"/>
    </row>
    <row r="9" spans="1:5" ht="12.75" customHeight="1">
      <c r="A9" s="45" t="s">
        <v>26</v>
      </c>
      <c r="B9" s="46"/>
      <c r="C9" s="45" t="s">
        <v>27</v>
      </c>
      <c r="D9" s="47" t="s">
        <v>19</v>
      </c>
      <c r="E9" s="4"/>
    </row>
    <row r="10" spans="1:5" ht="12.75" customHeight="1">
      <c r="A10" s="48" t="s">
        <v>28</v>
      </c>
      <c r="B10" s="49"/>
      <c r="C10" s="50"/>
      <c r="D10" s="51">
        <v>1412.4</v>
      </c>
      <c r="E10" s="4"/>
    </row>
    <row r="11" spans="1:5" ht="12.75" customHeight="1">
      <c r="A11" s="52" t="s">
        <v>29</v>
      </c>
      <c r="B11" s="53"/>
      <c r="C11" s="54">
        <v>0</v>
      </c>
      <c r="D11" s="51">
        <f>1212*C11</f>
        <v>0</v>
      </c>
      <c r="E11" s="4"/>
    </row>
    <row r="12" spans="1:5" ht="12.75" customHeight="1">
      <c r="A12" s="55" t="s">
        <v>30</v>
      </c>
      <c r="B12" s="49"/>
      <c r="C12" s="50"/>
      <c r="D12" s="51">
        <f>C12</f>
        <v>0</v>
      </c>
      <c r="E12" s="4"/>
    </row>
    <row r="13" spans="1:5" ht="12.75" customHeight="1">
      <c r="A13" s="184" t="s">
        <v>136</v>
      </c>
      <c r="B13" s="184"/>
      <c r="C13" s="57"/>
      <c r="D13" s="58">
        <f>SUM(D10:D12)</f>
        <v>1412.4</v>
      </c>
      <c r="E13" s="4"/>
    </row>
    <row r="14" spans="1:5" ht="12.75" customHeight="1">
      <c r="A14" s="183" t="s">
        <v>31</v>
      </c>
      <c r="B14" s="183"/>
      <c r="C14" s="183"/>
      <c r="D14" s="183"/>
      <c r="E14" s="4"/>
    </row>
    <row r="15" spans="1:5" ht="12.75" customHeight="1">
      <c r="A15" s="186" t="s">
        <v>32</v>
      </c>
      <c r="B15" s="186"/>
      <c r="C15" s="186"/>
      <c r="D15" s="186"/>
      <c r="E15" s="4"/>
    </row>
    <row r="16" spans="1:5" ht="12.75" customHeight="1">
      <c r="A16" s="43" t="s">
        <v>33</v>
      </c>
      <c r="B16" s="60"/>
      <c r="C16" s="59" t="s">
        <v>34</v>
      </c>
      <c r="D16" s="61" t="s">
        <v>19</v>
      </c>
      <c r="E16" s="4"/>
    </row>
    <row r="17" spans="1:5" ht="12.75" customHeight="1">
      <c r="A17" s="192" t="s">
        <v>35</v>
      </c>
      <c r="B17" s="192"/>
      <c r="C17" s="63">
        <v>0.2</v>
      </c>
      <c r="D17" s="64">
        <f>D13*C17</f>
        <v>282.48</v>
      </c>
      <c r="E17" s="4"/>
    </row>
    <row r="18" spans="1:5" ht="12.75" customHeight="1">
      <c r="A18" s="62" t="s">
        <v>36</v>
      </c>
      <c r="B18" s="65"/>
      <c r="C18" s="63">
        <v>2.5000000000000001E-2</v>
      </c>
      <c r="D18" s="64">
        <f>D13*C18</f>
        <v>35.31</v>
      </c>
      <c r="E18" s="4"/>
    </row>
    <row r="19" spans="1:5" ht="12.75" customHeight="1">
      <c r="A19" s="62" t="s">
        <v>37</v>
      </c>
      <c r="B19" s="65"/>
      <c r="C19" s="63">
        <v>0.03</v>
      </c>
      <c r="D19" s="64">
        <f>D13*C19</f>
        <v>42.372</v>
      </c>
      <c r="E19" s="4"/>
    </row>
    <row r="20" spans="1:5" ht="12.75" customHeight="1">
      <c r="A20" s="62" t="s">
        <v>38</v>
      </c>
      <c r="B20" s="65"/>
      <c r="C20" s="63">
        <v>1.4999999999999999E-2</v>
      </c>
      <c r="D20" s="64">
        <f>D13*C20</f>
        <v>21.186</v>
      </c>
      <c r="E20" s="4"/>
    </row>
    <row r="21" spans="1:5" ht="12.75" customHeight="1">
      <c r="A21" s="62" t="s">
        <v>39</v>
      </c>
      <c r="B21" s="65"/>
      <c r="C21" s="63">
        <v>0.01</v>
      </c>
      <c r="D21" s="64">
        <f>D13*C21</f>
        <v>14.124000000000001</v>
      </c>
      <c r="E21" s="4"/>
    </row>
    <row r="22" spans="1:5" ht="12.75" customHeight="1">
      <c r="A22" s="62" t="s">
        <v>40</v>
      </c>
      <c r="B22" s="65"/>
      <c r="C22" s="63">
        <v>6.0000000000000001E-3</v>
      </c>
      <c r="D22" s="64">
        <f>D13*C22</f>
        <v>8.474400000000001</v>
      </c>
      <c r="E22" s="4"/>
    </row>
    <row r="23" spans="1:5" ht="12.75" customHeight="1">
      <c r="A23" s="192" t="s">
        <v>41</v>
      </c>
      <c r="B23" s="192"/>
      <c r="C23" s="63">
        <v>2E-3</v>
      </c>
      <c r="D23" s="64">
        <f>D13*C23+0.01</f>
        <v>2.8348</v>
      </c>
      <c r="E23" s="4"/>
    </row>
    <row r="24" spans="1:5" ht="12.75" customHeight="1">
      <c r="A24" s="62" t="s">
        <v>42</v>
      </c>
      <c r="B24" s="65"/>
      <c r="C24" s="63">
        <v>0.08</v>
      </c>
      <c r="D24" s="64">
        <f>D13*C24</f>
        <v>112.992</v>
      </c>
      <c r="E24" s="4"/>
    </row>
    <row r="25" spans="1:5" ht="12.75" customHeight="1">
      <c r="A25" s="66" t="s">
        <v>43</v>
      </c>
      <c r="B25" s="67"/>
      <c r="C25" s="68">
        <f>SUM(C17:C24)</f>
        <v>0.36800000000000005</v>
      </c>
      <c r="D25" s="69">
        <f>SUM(D17:D24)</f>
        <v>519.77319999999997</v>
      </c>
      <c r="E25" s="4"/>
    </row>
    <row r="26" spans="1:5" ht="12.75" customHeight="1">
      <c r="A26" s="70"/>
      <c r="B26" s="71"/>
      <c r="C26" s="71"/>
      <c r="D26" s="72"/>
      <c r="E26" s="4"/>
    </row>
    <row r="27" spans="1:5" ht="12.75" customHeight="1">
      <c r="A27" s="186" t="s">
        <v>44</v>
      </c>
      <c r="B27" s="186"/>
      <c r="C27" s="186"/>
      <c r="D27" s="186"/>
      <c r="E27" s="4"/>
    </row>
    <row r="28" spans="1:5" ht="12.75" customHeight="1">
      <c r="A28" s="43" t="s">
        <v>33</v>
      </c>
      <c r="B28" s="73"/>
      <c r="C28" s="59" t="s">
        <v>34</v>
      </c>
      <c r="D28" s="61" t="s">
        <v>19</v>
      </c>
      <c r="E28" s="4"/>
    </row>
    <row r="29" spans="1:5" ht="12.75" customHeight="1">
      <c r="A29" s="189" t="s">
        <v>45</v>
      </c>
      <c r="B29" s="189"/>
      <c r="C29" s="74">
        <v>0.1111</v>
      </c>
      <c r="D29" s="64">
        <f>D13*C29</f>
        <v>156.91764000000001</v>
      </c>
      <c r="E29" s="4"/>
    </row>
    <row r="30" spans="1:5" ht="12.75" customHeight="1">
      <c r="A30" s="189" t="s">
        <v>46</v>
      </c>
      <c r="B30" s="189"/>
      <c r="C30" s="74">
        <v>1E-4</v>
      </c>
      <c r="D30" s="64">
        <f>D13*C30</f>
        <v>0.14124</v>
      </c>
      <c r="E30" s="4"/>
    </row>
    <row r="31" spans="1:5" ht="12.75" customHeight="1">
      <c r="A31" s="189" t="s">
        <v>47</v>
      </c>
      <c r="B31" s="189"/>
      <c r="C31" s="74">
        <v>1E-4</v>
      </c>
      <c r="D31" s="64">
        <f>D13*C31</f>
        <v>0.14124</v>
      </c>
      <c r="E31" s="4"/>
    </row>
    <row r="32" spans="1:5" ht="12.75" customHeight="1">
      <c r="A32" s="189" t="s">
        <v>48</v>
      </c>
      <c r="B32" s="189"/>
      <c r="C32" s="74">
        <v>1E-4</v>
      </c>
      <c r="D32" s="64">
        <f>D13*C32</f>
        <v>0.14124</v>
      </c>
      <c r="E32" s="4"/>
    </row>
    <row r="33" spans="1:14" ht="12.75" customHeight="1">
      <c r="A33" s="189" t="s">
        <v>49</v>
      </c>
      <c r="B33" s="189"/>
      <c r="C33" s="74">
        <v>1E-4</v>
      </c>
      <c r="D33" s="64">
        <f>D13*C33</f>
        <v>0.14124</v>
      </c>
      <c r="E33" s="4"/>
    </row>
    <row r="34" spans="1:14" ht="12.75" customHeight="1">
      <c r="A34" s="189" t="s">
        <v>50</v>
      </c>
      <c r="B34" s="189"/>
      <c r="C34" s="74">
        <v>1.4499999999999999E-3</v>
      </c>
      <c r="D34" s="64">
        <v>2.12</v>
      </c>
      <c r="E34" s="4"/>
    </row>
    <row r="35" spans="1:14" ht="12.75" customHeight="1">
      <c r="A35" s="190" t="s">
        <v>51</v>
      </c>
      <c r="B35" s="190"/>
      <c r="C35" s="63">
        <v>8.3299999999999999E-2</v>
      </c>
      <c r="D35" s="64">
        <f>C35*D13</f>
        <v>117.65292000000001</v>
      </c>
      <c r="E35" s="4"/>
    </row>
    <row r="36" spans="1:14" ht="12.75" customHeight="1">
      <c r="A36" s="66" t="s">
        <v>52</v>
      </c>
      <c r="B36" s="67"/>
      <c r="C36" s="68">
        <f>SUM(C29:C35)</f>
        <v>0.19625000000000004</v>
      </c>
      <c r="D36" s="69">
        <f>SUM(D29:D35)</f>
        <v>277.25552000000005</v>
      </c>
      <c r="E36" s="4"/>
    </row>
    <row r="37" spans="1:14" ht="12.75" customHeight="1">
      <c r="A37" s="70"/>
      <c r="B37" s="71"/>
      <c r="C37" s="71"/>
      <c r="D37" s="75"/>
      <c r="E37" s="4"/>
    </row>
    <row r="38" spans="1:14" ht="12.75" customHeight="1">
      <c r="A38" s="186" t="s">
        <v>53</v>
      </c>
      <c r="B38" s="186"/>
      <c r="C38" s="186"/>
      <c r="D38" s="186"/>
      <c r="E38" s="5"/>
    </row>
    <row r="39" spans="1:14" ht="12.75" customHeight="1">
      <c r="A39" s="191" t="s">
        <v>33</v>
      </c>
      <c r="B39" s="191"/>
      <c r="C39" s="59" t="s">
        <v>34</v>
      </c>
      <c r="D39" s="61" t="s">
        <v>19</v>
      </c>
      <c r="E39" s="5"/>
    </row>
    <row r="40" spans="1:14" ht="12.75" customHeight="1">
      <c r="A40" s="189" t="s">
        <v>54</v>
      </c>
      <c r="B40" s="189"/>
      <c r="C40" s="76">
        <v>4.1999999999999997E-3</v>
      </c>
      <c r="D40" s="64">
        <f>D13*C40</f>
        <v>5.93208</v>
      </c>
      <c r="E40" s="5"/>
    </row>
    <row r="41" spans="1:14" ht="12.75" customHeight="1">
      <c r="A41" s="189" t="s">
        <v>55</v>
      </c>
      <c r="B41" s="189"/>
      <c r="C41" s="76">
        <v>8.0000000000000004E-4</v>
      </c>
      <c r="D41" s="64">
        <f>D13*C41</f>
        <v>1.12992</v>
      </c>
      <c r="E41" s="5"/>
    </row>
    <row r="42" spans="1:14" ht="12.75" customHeight="1">
      <c r="A42" s="189" t="s">
        <v>56</v>
      </c>
      <c r="B42" s="189"/>
      <c r="C42" s="76">
        <v>3.2000000000000001E-2</v>
      </c>
      <c r="D42" s="64">
        <f>D13*C42</f>
        <v>45.196800000000003</v>
      </c>
      <c r="E42" s="5"/>
    </row>
    <row r="43" spans="1:14" ht="12.75" customHeight="1">
      <c r="A43" s="77"/>
      <c r="B43" s="78" t="s">
        <v>57</v>
      </c>
      <c r="C43" s="68">
        <f>SUM(C40:C42)</f>
        <v>3.6999999999999998E-2</v>
      </c>
      <c r="D43" s="69">
        <f>SUM(D40:D42)</f>
        <v>52.258800000000001</v>
      </c>
      <c r="E43" s="4"/>
    </row>
    <row r="44" spans="1:14" ht="12.75" customHeight="1">
      <c r="A44" s="79"/>
      <c r="B44" s="80"/>
      <c r="C44" s="80"/>
      <c r="D44" s="75"/>
      <c r="E44" s="4"/>
      <c r="G44" s="135"/>
      <c r="H44" s="135"/>
    </row>
    <row r="45" spans="1:14" ht="12.75" customHeight="1">
      <c r="A45" s="186" t="s">
        <v>58</v>
      </c>
      <c r="B45" s="186"/>
      <c r="C45" s="186"/>
      <c r="D45" s="186"/>
      <c r="E45" s="4"/>
      <c r="N45" s="3"/>
    </row>
    <row r="46" spans="1:14" ht="12.75" customHeight="1">
      <c r="A46" s="81"/>
      <c r="B46" s="82"/>
      <c r="C46" s="81"/>
      <c r="D46" s="44"/>
      <c r="E46" s="4"/>
      <c r="N46" s="3"/>
    </row>
    <row r="47" spans="1:14" ht="12.75" customHeight="1">
      <c r="A47" s="191" t="s">
        <v>33</v>
      </c>
      <c r="B47" s="191"/>
      <c r="C47" s="59" t="s">
        <v>34</v>
      </c>
      <c r="D47" s="83" t="s">
        <v>19</v>
      </c>
      <c r="E47" s="4"/>
      <c r="N47" s="3"/>
    </row>
    <row r="48" spans="1:14" ht="12.75" customHeight="1">
      <c r="A48" s="189" t="s">
        <v>59</v>
      </c>
      <c r="B48" s="189"/>
      <c r="C48" s="63">
        <f>C25*C36</f>
        <v>7.222000000000002E-2</v>
      </c>
      <c r="D48" s="64">
        <f>D13*C48</f>
        <v>102.00352800000003</v>
      </c>
      <c r="E48" s="4"/>
      <c r="N48" s="3"/>
    </row>
    <row r="49" spans="1:14" ht="12.75" customHeight="1">
      <c r="A49" s="77"/>
      <c r="B49" s="78" t="s">
        <v>60</v>
      </c>
      <c r="C49" s="68">
        <f>SUM(C48:C48)</f>
        <v>7.222000000000002E-2</v>
      </c>
      <c r="D49" s="69">
        <f>D48</f>
        <v>102.00352800000003</v>
      </c>
      <c r="E49" s="6"/>
      <c r="F49" s="7"/>
      <c r="N49" s="3"/>
    </row>
    <row r="50" spans="1:14" ht="12.75" customHeight="1">
      <c r="A50" s="79"/>
      <c r="B50" s="80"/>
      <c r="C50" s="84"/>
      <c r="D50" s="85"/>
      <c r="E50" s="4"/>
      <c r="K50" s="8"/>
      <c r="L50" s="8"/>
      <c r="N50" s="9"/>
    </row>
    <row r="51" spans="1:14" ht="12.75" customHeight="1">
      <c r="A51" s="66" t="s">
        <v>135</v>
      </c>
      <c r="B51" s="67"/>
      <c r="C51" s="86">
        <f>SUM(C25+C36+C43+C49)</f>
        <v>0.67347000000000024</v>
      </c>
      <c r="D51" s="69">
        <f>SUM(D13+D25+D36+D43+D49)</f>
        <v>2363.6910480000006</v>
      </c>
      <c r="E51" s="4"/>
      <c r="F51" s="10"/>
      <c r="G51" s="10"/>
      <c r="H51" s="10"/>
      <c r="K51" s="8"/>
      <c r="L51" s="8"/>
      <c r="N51" s="9"/>
    </row>
    <row r="52" spans="1:14" ht="12.75" customHeight="1">
      <c r="A52" s="187" t="s">
        <v>61</v>
      </c>
      <c r="B52" s="187"/>
      <c r="C52" s="187"/>
      <c r="D52" s="187"/>
      <c r="E52" s="4"/>
      <c r="F52" s="10"/>
      <c r="G52" s="10"/>
      <c r="H52" s="10"/>
      <c r="K52" s="8"/>
      <c r="L52" s="8"/>
      <c r="N52" s="9"/>
    </row>
    <row r="53" spans="1:14" ht="12.75" customHeight="1">
      <c r="A53" s="184" t="s">
        <v>62</v>
      </c>
      <c r="B53" s="184"/>
      <c r="C53" s="41" t="s">
        <v>63</v>
      </c>
      <c r="D53" s="87" t="s">
        <v>64</v>
      </c>
      <c r="E53" s="4"/>
      <c r="K53" s="8"/>
      <c r="L53" s="8"/>
      <c r="N53" s="9"/>
    </row>
    <row r="54" spans="1:14" ht="12.75" customHeight="1">
      <c r="A54" s="79" t="s">
        <v>65</v>
      </c>
      <c r="B54" s="60"/>
      <c r="C54" s="136" t="s">
        <v>139</v>
      </c>
      <c r="D54" s="88">
        <f>(4.5*C54)-(D10*6%)</f>
        <v>113.256</v>
      </c>
      <c r="E54" s="4"/>
      <c r="K54" s="8"/>
      <c r="L54" s="8"/>
      <c r="N54" s="9"/>
    </row>
    <row r="55" spans="1:14" ht="12.75" customHeight="1">
      <c r="A55" s="79" t="s">
        <v>93</v>
      </c>
      <c r="B55" s="60"/>
      <c r="C55" s="136" t="s">
        <v>66</v>
      </c>
      <c r="D55" s="88">
        <v>21.167999999999999</v>
      </c>
      <c r="E55" s="4"/>
      <c r="K55" s="8"/>
      <c r="L55" s="8"/>
      <c r="N55" s="9"/>
    </row>
    <row r="56" spans="1:14" ht="12.75" customHeight="1">
      <c r="A56" s="189" t="s">
        <v>67</v>
      </c>
      <c r="B56" s="189"/>
      <c r="C56" s="136" t="s">
        <v>66</v>
      </c>
      <c r="D56" s="88">
        <v>6</v>
      </c>
      <c r="E56" s="135"/>
      <c r="K56" s="8"/>
      <c r="L56" s="8"/>
      <c r="N56" s="9"/>
    </row>
    <row r="57" spans="1:14" ht="12.75" customHeight="1">
      <c r="A57" s="192" t="s">
        <v>160</v>
      </c>
      <c r="B57" s="193"/>
      <c r="C57" s="136" t="s">
        <v>66</v>
      </c>
      <c r="D57" s="88">
        <v>3.5</v>
      </c>
      <c r="E57" s="4"/>
      <c r="K57" s="8"/>
      <c r="L57" s="8"/>
      <c r="N57" s="9"/>
    </row>
    <row r="58" spans="1:14" ht="12.75" customHeight="1">
      <c r="A58" s="190" t="s">
        <v>68</v>
      </c>
      <c r="B58" s="190"/>
      <c r="C58" s="136" t="s">
        <v>66</v>
      </c>
      <c r="D58" s="88">
        <v>0</v>
      </c>
      <c r="E58" s="4"/>
      <c r="K58" s="8"/>
      <c r="L58" s="8"/>
      <c r="N58" s="9"/>
    </row>
    <row r="59" spans="1:14" ht="12.75" customHeight="1">
      <c r="A59" s="79" t="s">
        <v>69</v>
      </c>
      <c r="B59" s="60"/>
      <c r="C59" s="136" t="s">
        <v>70</v>
      </c>
      <c r="D59" s="88">
        <f>(15.5*C59)-(341*10%)</f>
        <v>306.89999999999998</v>
      </c>
      <c r="E59" s="4"/>
      <c r="K59" s="8"/>
      <c r="L59" s="8"/>
      <c r="N59" s="9"/>
    </row>
    <row r="60" spans="1:14" ht="12.75" customHeight="1">
      <c r="A60" s="79" t="s">
        <v>71</v>
      </c>
      <c r="B60" s="60"/>
      <c r="C60" s="136" t="s">
        <v>66</v>
      </c>
      <c r="D60" s="88">
        <v>15</v>
      </c>
      <c r="E60" s="4"/>
      <c r="K60" s="8"/>
      <c r="L60" s="8"/>
      <c r="N60" s="9"/>
    </row>
    <row r="61" spans="1:14" ht="12.75" customHeight="1">
      <c r="A61" s="66" t="s">
        <v>72</v>
      </c>
      <c r="B61" s="67"/>
      <c r="C61" s="89"/>
      <c r="D61" s="90">
        <f>SUM(D54:D60)</f>
        <v>465.82399999999996</v>
      </c>
      <c r="E61" s="4"/>
      <c r="K61" s="8"/>
      <c r="L61" s="8"/>
      <c r="N61" s="9"/>
    </row>
    <row r="62" spans="1:14" ht="12.75" customHeight="1">
      <c r="A62" s="73"/>
      <c r="B62" s="73"/>
      <c r="C62" s="91"/>
      <c r="D62" s="92"/>
      <c r="E62" s="4"/>
      <c r="K62" s="8"/>
      <c r="L62" s="8"/>
      <c r="N62" s="9"/>
    </row>
    <row r="63" spans="1:14" ht="12.75" customHeight="1">
      <c r="A63" s="67" t="s">
        <v>73</v>
      </c>
      <c r="B63" s="67"/>
      <c r="C63" s="93"/>
      <c r="D63" s="90">
        <f>D51+D61</f>
        <v>2829.5150480000007</v>
      </c>
      <c r="E63" s="4"/>
      <c r="K63" s="8"/>
      <c r="L63" s="8"/>
      <c r="N63" s="9"/>
    </row>
    <row r="64" spans="1:14" ht="12.75" customHeight="1">
      <c r="A64" s="94"/>
      <c r="B64" s="94"/>
      <c r="C64" s="95"/>
      <c r="D64" s="96"/>
      <c r="E64" s="135"/>
      <c r="K64" s="8"/>
      <c r="L64" s="8"/>
      <c r="N64" s="9"/>
    </row>
    <row r="65" spans="1:14" ht="12.75" customHeight="1">
      <c r="A65" s="186" t="s">
        <v>74</v>
      </c>
      <c r="B65" s="186"/>
      <c r="C65" s="186"/>
      <c r="D65" s="97" t="s">
        <v>75</v>
      </c>
      <c r="E65" s="4"/>
      <c r="K65" s="8"/>
      <c r="L65" s="8"/>
      <c r="N65" s="9"/>
    </row>
    <row r="66" spans="1:14" ht="12.75" customHeight="1">
      <c r="A66" s="187" t="s">
        <v>76</v>
      </c>
      <c r="B66" s="187"/>
      <c r="C66" s="187"/>
      <c r="D66" s="187"/>
      <c r="E66" s="4"/>
      <c r="K66" s="8"/>
      <c r="L66" s="8"/>
      <c r="N66" s="9"/>
    </row>
    <row r="67" spans="1:14" ht="12.75" customHeight="1">
      <c r="A67" s="182" t="s">
        <v>77</v>
      </c>
      <c r="B67" s="182"/>
      <c r="C67" s="182"/>
      <c r="D67" s="98" t="s">
        <v>64</v>
      </c>
      <c r="E67" s="4"/>
      <c r="K67" s="8"/>
      <c r="L67" s="8"/>
      <c r="N67" s="9"/>
    </row>
    <row r="68" spans="1:14" ht="12.75" customHeight="1">
      <c r="A68" s="79" t="s">
        <v>78</v>
      </c>
      <c r="B68" s="60"/>
      <c r="C68" s="76">
        <v>1E-3</v>
      </c>
      <c r="D68" s="99">
        <f>D63*C68</f>
        <v>2.8295150480000006</v>
      </c>
      <c r="E68" s="4"/>
      <c r="K68" s="8"/>
      <c r="L68" s="8"/>
      <c r="N68" s="9"/>
    </row>
    <row r="69" spans="1:14" ht="12.75" customHeight="1">
      <c r="A69" s="79" t="s">
        <v>79</v>
      </c>
      <c r="B69" s="60"/>
      <c r="C69" s="76">
        <v>1E-3</v>
      </c>
      <c r="D69" s="99">
        <f>D63*C69</f>
        <v>2.8295150480000006</v>
      </c>
      <c r="E69" s="4"/>
      <c r="K69" s="8"/>
      <c r="L69" s="8"/>
      <c r="N69" s="9"/>
    </row>
    <row r="70" spans="1:14" ht="12.75" customHeight="1">
      <c r="A70" s="66" t="s">
        <v>80</v>
      </c>
      <c r="B70" s="67"/>
      <c r="C70" s="100">
        <f>SUM(C68:C69)</f>
        <v>2E-3</v>
      </c>
      <c r="D70" s="101">
        <f>SUM(D68:D69)</f>
        <v>5.6590300960000013</v>
      </c>
      <c r="E70" s="4"/>
      <c r="K70" s="8"/>
      <c r="L70" s="8"/>
      <c r="N70" s="9"/>
    </row>
    <row r="71" spans="1:14" ht="12.75" customHeight="1">
      <c r="A71" s="102"/>
      <c r="B71" s="102"/>
      <c r="C71" s="103"/>
      <c r="D71" s="104"/>
      <c r="E71" s="4"/>
      <c r="F71" s="11"/>
      <c r="K71" s="8"/>
      <c r="L71" s="8"/>
      <c r="N71" s="9"/>
    </row>
    <row r="72" spans="1:14" ht="12.75" customHeight="1">
      <c r="A72" s="186" t="s">
        <v>81</v>
      </c>
      <c r="B72" s="186"/>
      <c r="C72" s="186"/>
      <c r="D72" s="90">
        <f>D63+D70</f>
        <v>2835.1740780960008</v>
      </c>
      <c r="E72" s="12"/>
      <c r="K72" s="8"/>
      <c r="L72" s="8"/>
      <c r="N72" s="9"/>
    </row>
    <row r="73" spans="1:14" ht="12.75" customHeight="1">
      <c r="A73" s="188" t="s">
        <v>82</v>
      </c>
      <c r="B73" s="188"/>
      <c r="C73" s="188"/>
      <c r="D73" s="188"/>
      <c r="E73" s="6"/>
      <c r="F73" s="13"/>
      <c r="K73" s="8"/>
      <c r="L73" s="8"/>
      <c r="N73" s="9"/>
    </row>
    <row r="74" spans="1:14" ht="12.75" customHeight="1">
      <c r="A74" s="186" t="s">
        <v>83</v>
      </c>
      <c r="B74" s="186"/>
      <c r="C74" s="100" t="s">
        <v>84</v>
      </c>
      <c r="D74" s="105" t="s">
        <v>64</v>
      </c>
      <c r="E74" s="4"/>
      <c r="F74" s="11"/>
      <c r="K74" s="8"/>
      <c r="L74" s="8"/>
      <c r="M74" s="14"/>
      <c r="N74" s="3"/>
    </row>
    <row r="75" spans="1:14" ht="12.75" customHeight="1">
      <c r="A75" s="79" t="s">
        <v>85</v>
      </c>
      <c r="B75" s="60"/>
      <c r="C75" s="76">
        <v>0.05</v>
      </c>
      <c r="D75" s="99">
        <f>SUM(D72/D65*C75)</f>
        <v>155.18194187717575</v>
      </c>
      <c r="E75" s="15"/>
      <c r="N75" s="16"/>
    </row>
    <row r="76" spans="1:14" ht="12.75" customHeight="1">
      <c r="A76" s="79" t="s">
        <v>86</v>
      </c>
      <c r="B76" s="60"/>
      <c r="C76" s="76">
        <v>0.03</v>
      </c>
      <c r="D76" s="99">
        <f>SUM(D72/D65*C76)</f>
        <v>93.109165126305442</v>
      </c>
      <c r="E76" s="4"/>
      <c r="K76" s="17"/>
      <c r="N76" s="16"/>
    </row>
    <row r="77" spans="1:14" ht="12.75" customHeight="1">
      <c r="A77" s="79" t="s">
        <v>87</v>
      </c>
      <c r="B77" s="60"/>
      <c r="C77" s="76">
        <v>6.4999999999999997E-3</v>
      </c>
      <c r="D77" s="99">
        <f>SUM(D72/D65*C77)</f>
        <v>20.173652444032847</v>
      </c>
      <c r="E77" s="4"/>
      <c r="I77" s="8"/>
      <c r="N77" s="3"/>
    </row>
    <row r="78" spans="1:14" ht="12.75" customHeight="1">
      <c r="A78" s="182" t="s">
        <v>88</v>
      </c>
      <c r="B78" s="182"/>
      <c r="C78" s="68">
        <f>SUM(C75:C77)</f>
        <v>8.6500000000000007E-2</v>
      </c>
      <c r="D78" s="101">
        <f>SUM(D75:D77)</f>
        <v>268.46475944751404</v>
      </c>
      <c r="E78" s="4"/>
      <c r="F78" s="11"/>
      <c r="I78" s="8"/>
      <c r="N78" s="3"/>
    </row>
    <row r="79" spans="1:14" ht="12.75" customHeight="1">
      <c r="A79" s="56" t="s">
        <v>89</v>
      </c>
      <c r="B79" s="82"/>
      <c r="C79" s="106"/>
      <c r="D79" s="107">
        <f>SUM(D78+D70)/D63</f>
        <v>9.688013136288999E-2</v>
      </c>
      <c r="E79" s="4"/>
      <c r="I79" s="8"/>
      <c r="N79" s="3"/>
    </row>
    <row r="80" spans="1:14" ht="12.75" customHeight="1">
      <c r="A80" s="62"/>
      <c r="B80" s="108"/>
      <c r="C80" s="109"/>
      <c r="D80" s="110"/>
      <c r="E80" s="4"/>
    </row>
    <row r="81" spans="1:6" ht="12.75" customHeight="1">
      <c r="A81" s="183" t="s">
        <v>90</v>
      </c>
      <c r="B81" s="183"/>
      <c r="C81" s="183"/>
      <c r="D81" s="183"/>
      <c r="E81" s="4"/>
    </row>
    <row r="82" spans="1:6" ht="12.75" customHeight="1">
      <c r="A82" s="62"/>
      <c r="B82" s="108"/>
      <c r="C82" s="109"/>
      <c r="D82" s="110"/>
      <c r="E82" s="4"/>
    </row>
    <row r="83" spans="1:6" ht="12.75" customHeight="1">
      <c r="A83" s="184" t="s">
        <v>91</v>
      </c>
      <c r="B83" s="184"/>
      <c r="C83" s="111"/>
      <c r="D83" s="90">
        <f>D72+D78</f>
        <v>3103.6388375435149</v>
      </c>
      <c r="E83" s="4"/>
      <c r="F83" s="11"/>
    </row>
    <row r="84" spans="1:6" ht="12.75" customHeight="1">
      <c r="A84" s="185"/>
      <c r="B84" s="185"/>
      <c r="C84" s="185"/>
      <c r="D84" s="185"/>
      <c r="E84" s="4"/>
      <c r="F84" s="11"/>
    </row>
    <row r="85" spans="1:6" ht="12.75" customHeight="1">
      <c r="A85" s="186" t="s">
        <v>92</v>
      </c>
      <c r="B85" s="186"/>
      <c r="C85" s="186"/>
      <c r="D85" s="112">
        <f>D83*B6</f>
        <v>9310.9165126305452</v>
      </c>
      <c r="E85" s="4"/>
      <c r="F85" s="11"/>
    </row>
    <row r="86" spans="1:6" ht="12.75" customHeight="1">
      <c r="A86" s="39"/>
      <c r="B86" s="113"/>
      <c r="C86" s="113"/>
      <c r="D86" s="113"/>
      <c r="F86" s="11"/>
    </row>
    <row r="87" spans="1:6" ht="5.0999999999999996" customHeight="1">
      <c r="A87" s="49"/>
      <c r="B87" s="114"/>
      <c r="C87" s="114"/>
      <c r="D87" s="115"/>
    </row>
    <row r="88" spans="1:6" ht="12.75" customHeight="1">
      <c r="A88" s="116"/>
      <c r="B88" s="114"/>
      <c r="C88" s="114"/>
      <c r="D88" s="114"/>
    </row>
    <row r="89" spans="1:6" ht="12.75" customHeight="1">
      <c r="A89" s="181"/>
      <c r="B89" s="181"/>
      <c r="C89" s="181"/>
      <c r="D89" s="181"/>
    </row>
    <row r="90" spans="1:6" ht="12.75" customHeight="1">
      <c r="A90" s="117"/>
      <c r="B90" s="118"/>
      <c r="C90" s="118"/>
      <c r="D90" s="119"/>
    </row>
    <row r="91" spans="1:6" ht="12.75" customHeight="1">
      <c r="A91" s="117"/>
      <c r="B91" s="118"/>
      <c r="C91" s="118"/>
      <c r="D91" s="117"/>
    </row>
    <row r="92" spans="1:6" ht="12.75" customHeight="1">
      <c r="A92" s="118"/>
      <c r="B92" s="118"/>
      <c r="C92" s="118"/>
      <c r="D92" s="119"/>
    </row>
    <row r="93" spans="1:6" ht="12.75" customHeight="1">
      <c r="A93" s="120"/>
      <c r="B93" s="117"/>
      <c r="C93" s="117"/>
      <c r="D93" s="121"/>
    </row>
    <row r="94" spans="1:6" ht="12.75" customHeight="1">
      <c r="A94" s="120"/>
      <c r="B94" s="117"/>
      <c r="C94" s="117"/>
      <c r="D94" s="121"/>
    </row>
    <row r="95" spans="1:6" ht="12.75" customHeight="1">
      <c r="A95" s="117"/>
      <c r="B95" s="117"/>
      <c r="C95" s="117"/>
      <c r="D95" s="117"/>
    </row>
    <row r="96" spans="1:6" ht="12.75" customHeight="1">
      <c r="A96" s="120"/>
      <c r="B96" s="117"/>
      <c r="C96" s="117"/>
      <c r="D96" s="119"/>
    </row>
    <row r="97" spans="1:4" ht="12.75" customHeight="1">
      <c r="A97" s="120"/>
      <c r="B97" s="117"/>
      <c r="C97" s="117"/>
      <c r="D97" s="122"/>
    </row>
    <row r="98" spans="1:4" ht="12.75" customHeight="1">
      <c r="A98" s="123"/>
      <c r="B98" s="124"/>
      <c r="C98" s="124"/>
      <c r="D98" s="125"/>
    </row>
    <row r="99" spans="1:4" ht="12.75" customHeight="1">
      <c r="A99" s="126"/>
      <c r="B99" s="127"/>
      <c r="C99" s="127"/>
      <c r="D99" s="121"/>
    </row>
    <row r="100" spans="1:4" ht="12.75" customHeight="1">
      <c r="A100" s="120"/>
      <c r="B100" s="124"/>
      <c r="C100" s="124"/>
      <c r="D100" s="128"/>
    </row>
    <row r="101" spans="1:4" ht="12.75" customHeight="1">
      <c r="A101" s="120"/>
      <c r="B101" s="129"/>
      <c r="C101" s="129"/>
      <c r="D101" s="121"/>
    </row>
    <row r="102" spans="1:4" ht="12.75" customHeight="1">
      <c r="A102" s="120"/>
      <c r="B102" s="130"/>
      <c r="C102" s="130"/>
      <c r="D102" s="121"/>
    </row>
    <row r="103" spans="1:4" ht="12.75" customHeight="1">
      <c r="A103" s="120"/>
      <c r="B103" s="117"/>
      <c r="C103" s="117"/>
      <c r="D103" s="121"/>
    </row>
    <row r="104" spans="1:4" ht="12.75" customHeight="1">
      <c r="A104" s="120"/>
      <c r="B104" s="117"/>
      <c r="C104" s="117"/>
      <c r="D104" s="121"/>
    </row>
    <row r="105" spans="1:4" ht="12.75" customHeight="1">
      <c r="A105" s="120"/>
      <c r="B105" s="120"/>
      <c r="C105" s="120"/>
      <c r="D105" s="131"/>
    </row>
    <row r="106" spans="1:4" ht="12.75" customHeight="1">
      <c r="A106" s="120"/>
      <c r="B106" s="120"/>
      <c r="C106" s="120"/>
      <c r="D106" s="117"/>
    </row>
    <row r="107" spans="1:4" ht="12.75" customHeight="1">
      <c r="A107" s="120"/>
      <c r="B107" s="117"/>
      <c r="C107" s="117"/>
      <c r="D107" s="121"/>
    </row>
    <row r="108" spans="1:4" ht="12.75" customHeight="1">
      <c r="A108" s="120"/>
      <c r="B108" s="117"/>
      <c r="C108" s="117"/>
      <c r="D108" s="132"/>
    </row>
    <row r="109" spans="1:4" ht="12.75" customHeight="1">
      <c r="A109" s="117"/>
      <c r="B109" s="117"/>
      <c r="C109" s="117"/>
      <c r="D109" s="117"/>
    </row>
    <row r="110" spans="1:4" ht="12.75" customHeight="1">
      <c r="A110" s="120"/>
      <c r="B110" s="117"/>
      <c r="C110" s="117"/>
      <c r="D110" s="133"/>
    </row>
    <row r="111" spans="1:4" ht="12.75" customHeight="1">
      <c r="A111" s="120"/>
      <c r="B111" s="117"/>
      <c r="C111" s="117"/>
      <c r="D111" s="121"/>
    </row>
    <row r="112" spans="1:4" ht="12.75" customHeight="1">
      <c r="A112" s="120"/>
      <c r="B112" s="117"/>
      <c r="C112" s="117"/>
      <c r="D112" s="132"/>
    </row>
    <row r="113" spans="1:4" ht="12.75" customHeight="1">
      <c r="A113" s="120"/>
      <c r="B113" s="117"/>
      <c r="C113" s="117"/>
      <c r="D113" s="117"/>
    </row>
    <row r="114" spans="1:4" ht="12.75" customHeight="1">
      <c r="A114" s="120"/>
      <c r="B114" s="120"/>
      <c r="C114" s="120"/>
      <c r="D114" s="119"/>
    </row>
    <row r="115" spans="1:4" ht="12.75" customHeight="1">
      <c r="A115" s="117"/>
      <c r="B115" s="120"/>
      <c r="C115" s="120"/>
      <c r="D115" s="119"/>
    </row>
    <row r="116" spans="1:4" ht="12.75" customHeight="1">
      <c r="A116" s="120"/>
      <c r="B116" s="120"/>
      <c r="C116" s="120"/>
      <c r="D116" s="119"/>
    </row>
    <row r="117" spans="1:4" ht="12.75" customHeight="1">
      <c r="A117" s="134"/>
      <c r="B117" s="120"/>
      <c r="C117" s="120"/>
      <c r="D117" s="119"/>
    </row>
    <row r="118" spans="1:4" ht="12.75" customHeight="1">
      <c r="A118" s="120"/>
      <c r="B118" s="120"/>
      <c r="C118" s="120"/>
      <c r="D118" s="119"/>
    </row>
    <row r="119" spans="1:4" ht="12.75" customHeight="1">
      <c r="A119" s="120"/>
      <c r="B119" s="117"/>
      <c r="C119" s="117"/>
      <c r="D119" s="119"/>
    </row>
    <row r="120" spans="1:4" ht="12.75" customHeight="1">
      <c r="A120" s="120"/>
      <c r="B120" s="117"/>
      <c r="C120" s="117"/>
      <c r="D120" s="119"/>
    </row>
    <row r="121" spans="1:4" ht="12.75" customHeight="1">
      <c r="A121" s="117"/>
      <c r="B121" s="117"/>
      <c r="C121" s="117"/>
      <c r="D121" s="119"/>
    </row>
    <row r="122" spans="1:4" ht="12.75" customHeight="1">
      <c r="A122" s="120"/>
      <c r="B122" s="117"/>
      <c r="C122" s="117"/>
      <c r="D122" s="119"/>
    </row>
    <row r="123" spans="1:4" ht="15" customHeight="1">
      <c r="A123" s="120"/>
      <c r="B123" s="117"/>
      <c r="C123" s="117"/>
      <c r="D123" s="119"/>
    </row>
    <row r="124" spans="1:4" ht="15" customHeight="1">
      <c r="A124" s="19"/>
      <c r="B124" s="1"/>
      <c r="C124" s="1"/>
      <c r="D124" s="18"/>
    </row>
    <row r="125" spans="1:4" s="2" customFormat="1" ht="12.75" customHeight="1"/>
    <row r="128" spans="1:4" s="2" customFormat="1" ht="12.75" customHeight="1">
      <c r="A128" s="20"/>
    </row>
    <row r="129" spans="1:4" ht="12.75" customHeight="1">
      <c r="D129" s="21"/>
    </row>
    <row r="130" spans="1:4" ht="12.75" customHeight="1">
      <c r="A130" s="22"/>
      <c r="D130" s="21"/>
    </row>
    <row r="131" spans="1:4" ht="12.75" customHeight="1">
      <c r="D131" s="21"/>
    </row>
    <row r="132" spans="1:4" s="2" customFormat="1" ht="12.75" customHeight="1"/>
    <row r="133" spans="1:4" s="2" customFormat="1" ht="12.75" customHeight="1"/>
    <row r="134" spans="1:4" ht="12.75" customHeight="1">
      <c r="D134" s="23"/>
    </row>
    <row r="135" spans="1:4" ht="12.75" customHeight="1">
      <c r="D135" s="23"/>
    </row>
    <row r="136" spans="1:4" s="2" customFormat="1" ht="12.75" customHeight="1"/>
    <row r="137" spans="1:4" s="2" customFormat="1" ht="12.75" customHeight="1">
      <c r="A137" s="20"/>
    </row>
    <row r="138" spans="1:4" ht="12.75" customHeight="1">
      <c r="D138" s="21"/>
    </row>
    <row r="139" spans="1:4" ht="12.75" customHeight="1">
      <c r="A139" s="22"/>
      <c r="D139" s="21"/>
    </row>
    <row r="140" spans="1:4" ht="12.75" customHeight="1">
      <c r="D140" s="21"/>
    </row>
    <row r="141" spans="1:4" s="2" customFormat="1" ht="12.75" customHeight="1"/>
    <row r="142" spans="1:4" s="2" customFormat="1" ht="12.75" customHeight="1"/>
    <row r="143" spans="1:4" ht="12.75" customHeight="1">
      <c r="D143" s="23"/>
    </row>
    <row r="144" spans="1:4" ht="12.75" customHeight="1">
      <c r="D144" s="23"/>
    </row>
    <row r="145" spans="4:4" s="2" customFormat="1" ht="12.75" customHeight="1"/>
    <row r="146" spans="4:4" ht="12.75" customHeight="1">
      <c r="D146" s="23"/>
    </row>
    <row r="147" spans="4:4" ht="12.75" customHeight="1">
      <c r="D147" s="23"/>
    </row>
  </sheetData>
  <sheetProtection algorithmName="SHA-512" hashValue="wVU6JS7S5fGKw/uiPVDizxEudDItNEsZO/dBUQZSg4t4idHgS16RCaNuwowPflekFTEAeWCOKFNIDDcjiki8qw==" saltValue="I3hlweX/dqvpse5k83qTRA==" spinCount="100000" sheet="1" formatCells="0" formatColumns="0" formatRows="0" insertColumns="0" insertRows="0" insertHyperlinks="0" deleteColumns="0" deleteRows="0" sort="0" autoFilter="0" pivotTables="0"/>
  <mergeCells count="45">
    <mergeCell ref="A84:D84"/>
    <mergeCell ref="A85:C85"/>
    <mergeCell ref="A89:D89"/>
    <mergeCell ref="A72:C72"/>
    <mergeCell ref="A73:D73"/>
    <mergeCell ref="A74:B74"/>
    <mergeCell ref="A78:B78"/>
    <mergeCell ref="A81:D81"/>
    <mergeCell ref="A83:B83"/>
    <mergeCell ref="A67:C67"/>
    <mergeCell ref="A42:B42"/>
    <mergeCell ref="A45:D45"/>
    <mergeCell ref="A47:B47"/>
    <mergeCell ref="A48:B48"/>
    <mergeCell ref="A52:D52"/>
    <mergeCell ref="A53:B53"/>
    <mergeCell ref="A56:B56"/>
    <mergeCell ref="A57:B57"/>
    <mergeCell ref="A58:B58"/>
    <mergeCell ref="A65:C65"/>
    <mergeCell ref="A66:D66"/>
    <mergeCell ref="A41:B41"/>
    <mergeCell ref="A27:D27"/>
    <mergeCell ref="A29:B29"/>
    <mergeCell ref="A30:B30"/>
    <mergeCell ref="A31:B31"/>
    <mergeCell ref="A32:B32"/>
    <mergeCell ref="A33:B33"/>
    <mergeCell ref="A34:B34"/>
    <mergeCell ref="A35:B35"/>
    <mergeCell ref="A38:D38"/>
    <mergeCell ref="A39:B39"/>
    <mergeCell ref="A40:B40"/>
    <mergeCell ref="A23:B23"/>
    <mergeCell ref="A1:D1"/>
    <mergeCell ref="A3:D3"/>
    <mergeCell ref="A4:D4"/>
    <mergeCell ref="B5:D5"/>
    <mergeCell ref="B6:D6"/>
    <mergeCell ref="B7:D7"/>
    <mergeCell ref="A8:D8"/>
    <mergeCell ref="A13:B13"/>
    <mergeCell ref="A14:D14"/>
    <mergeCell ref="A15:D15"/>
    <mergeCell ref="A17:B17"/>
  </mergeCells>
  <pageMargins left="0.905555555555556" right="0.39374999999999999" top="1.77152777777778" bottom="0.196527777777778" header="0.51180555555555496" footer="0.51180555555555496"/>
  <pageSetup paperSize="9"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5C7C-ABD9-476A-876C-7015D32CB2E4}">
  <dimension ref="A1:AMK147"/>
  <sheetViews>
    <sheetView showGridLines="0" tabSelected="1" topLeftCell="A52" zoomScaleNormal="100" workbookViewId="0">
      <selection activeCell="J30" sqref="J30"/>
    </sheetView>
  </sheetViews>
  <sheetFormatPr defaultColWidth="16.42578125" defaultRowHeight="15.75"/>
  <cols>
    <col min="1" max="1" width="40.7109375" style="2" customWidth="1"/>
    <col min="2" max="3" width="15.7109375" style="2" customWidth="1"/>
    <col min="4" max="4" width="15.7109375" style="3" customWidth="1"/>
    <col min="5" max="1025" width="16.42578125" style="2"/>
  </cols>
  <sheetData>
    <row r="1" spans="1:5" ht="12.75" customHeight="1">
      <c r="A1" s="196"/>
      <c r="B1" s="196"/>
      <c r="C1" s="196"/>
      <c r="D1" s="196"/>
      <c r="E1" s="4"/>
    </row>
    <row r="2" spans="1:5" ht="12.75" customHeight="1">
      <c r="A2" s="39"/>
      <c r="B2" s="39"/>
      <c r="C2" s="39"/>
      <c r="D2" s="40"/>
      <c r="E2" s="4"/>
    </row>
    <row r="3" spans="1:5" ht="12.75" customHeight="1">
      <c r="A3" s="197" t="s">
        <v>20</v>
      </c>
      <c r="B3" s="197"/>
      <c r="C3" s="197"/>
      <c r="D3" s="197"/>
      <c r="E3" s="4"/>
    </row>
    <row r="4" spans="1:5" ht="12.75" customHeight="1">
      <c r="A4" s="186" t="s">
        <v>21</v>
      </c>
      <c r="B4" s="186"/>
      <c r="C4" s="186"/>
      <c r="D4" s="186"/>
      <c r="E4" s="4"/>
    </row>
    <row r="5" spans="1:5" ht="23.85" customHeight="1">
      <c r="A5" s="42" t="s">
        <v>22</v>
      </c>
      <c r="B5" s="198" t="s">
        <v>161</v>
      </c>
      <c r="C5" s="198"/>
      <c r="D5" s="198"/>
      <c r="E5" s="4"/>
    </row>
    <row r="6" spans="1:5" ht="12.75" customHeight="1">
      <c r="A6" s="43" t="s">
        <v>23</v>
      </c>
      <c r="B6" s="199" t="s">
        <v>141</v>
      </c>
      <c r="C6" s="199"/>
      <c r="D6" s="199"/>
      <c r="E6" s="4"/>
    </row>
    <row r="7" spans="1:5" ht="12.75" customHeight="1">
      <c r="A7" s="43" t="s">
        <v>24</v>
      </c>
      <c r="B7" s="194" t="s">
        <v>134</v>
      </c>
      <c r="C7" s="194"/>
      <c r="D7" s="194"/>
      <c r="E7" s="4"/>
    </row>
    <row r="8" spans="1:5" ht="12.75" customHeight="1">
      <c r="A8" s="195" t="s">
        <v>25</v>
      </c>
      <c r="B8" s="195"/>
      <c r="C8" s="195"/>
      <c r="D8" s="195"/>
      <c r="E8" s="4"/>
    </row>
    <row r="9" spans="1:5" ht="12.75" customHeight="1">
      <c r="A9" s="45" t="s">
        <v>26</v>
      </c>
      <c r="B9" s="46"/>
      <c r="C9" s="45" t="s">
        <v>27</v>
      </c>
      <c r="D9" s="47" t="s">
        <v>19</v>
      </c>
      <c r="E9" s="4"/>
    </row>
    <row r="10" spans="1:5" ht="12.75" customHeight="1">
      <c r="A10" s="48" t="s">
        <v>28</v>
      </c>
      <c r="B10" s="49"/>
      <c r="C10" s="50"/>
      <c r="D10" s="51">
        <v>1432.52</v>
      </c>
      <c r="E10" s="4"/>
    </row>
    <row r="11" spans="1:5" ht="12.75" customHeight="1">
      <c r="A11" s="52" t="s">
        <v>29</v>
      </c>
      <c r="B11" s="53"/>
      <c r="C11" s="54">
        <v>0</v>
      </c>
      <c r="D11" s="51">
        <f>1212*C11</f>
        <v>0</v>
      </c>
      <c r="E11" s="4"/>
    </row>
    <row r="12" spans="1:5" ht="12.75" customHeight="1">
      <c r="A12" s="55" t="s">
        <v>162</v>
      </c>
      <c r="B12" s="49"/>
      <c r="C12" s="50"/>
      <c r="D12" s="51">
        <v>138.80000000000001</v>
      </c>
      <c r="E12" s="4"/>
    </row>
    <row r="13" spans="1:5" ht="12.75" customHeight="1">
      <c r="A13" s="184" t="s">
        <v>136</v>
      </c>
      <c r="B13" s="184"/>
      <c r="C13" s="57"/>
      <c r="D13" s="58">
        <f>SUM(D10:D12)</f>
        <v>1571.32</v>
      </c>
      <c r="E13" s="4"/>
    </row>
    <row r="14" spans="1:5" ht="12.75" customHeight="1">
      <c r="A14" s="183" t="s">
        <v>31</v>
      </c>
      <c r="B14" s="183"/>
      <c r="C14" s="183"/>
      <c r="D14" s="183"/>
      <c r="E14" s="4"/>
    </row>
    <row r="15" spans="1:5" ht="12.75" customHeight="1">
      <c r="A15" s="186" t="s">
        <v>32</v>
      </c>
      <c r="B15" s="186"/>
      <c r="C15" s="186"/>
      <c r="D15" s="186"/>
      <c r="E15" s="4"/>
    </row>
    <row r="16" spans="1:5" ht="12.75" customHeight="1">
      <c r="A16" s="43" t="s">
        <v>33</v>
      </c>
      <c r="B16" s="60"/>
      <c r="C16" s="59" t="s">
        <v>34</v>
      </c>
      <c r="D16" s="61" t="s">
        <v>19</v>
      </c>
      <c r="E16" s="4"/>
    </row>
    <row r="17" spans="1:5" ht="12.75" customHeight="1">
      <c r="A17" s="192" t="s">
        <v>35</v>
      </c>
      <c r="B17" s="192"/>
      <c r="C17" s="63">
        <v>0.2</v>
      </c>
      <c r="D17" s="64">
        <f>D13*C17</f>
        <v>314.26400000000001</v>
      </c>
      <c r="E17" s="4"/>
    </row>
    <row r="18" spans="1:5" ht="12.75" customHeight="1">
      <c r="A18" s="62" t="s">
        <v>36</v>
      </c>
      <c r="B18" s="65"/>
      <c r="C18" s="63">
        <v>2.5000000000000001E-2</v>
      </c>
      <c r="D18" s="64">
        <f>D13*C18</f>
        <v>39.283000000000001</v>
      </c>
      <c r="E18" s="4"/>
    </row>
    <row r="19" spans="1:5" ht="12.75" customHeight="1">
      <c r="A19" s="62" t="s">
        <v>37</v>
      </c>
      <c r="B19" s="65"/>
      <c r="C19" s="63">
        <v>0.03</v>
      </c>
      <c r="D19" s="64">
        <f>D13*C19</f>
        <v>47.139599999999994</v>
      </c>
      <c r="E19" s="4"/>
    </row>
    <row r="20" spans="1:5" ht="12.75" customHeight="1">
      <c r="A20" s="62" t="s">
        <v>38</v>
      </c>
      <c r="B20" s="65"/>
      <c r="C20" s="63">
        <v>1.4999999999999999E-2</v>
      </c>
      <c r="D20" s="64">
        <f>D13*C20</f>
        <v>23.569799999999997</v>
      </c>
      <c r="E20" s="4"/>
    </row>
    <row r="21" spans="1:5" ht="12.75" customHeight="1">
      <c r="A21" s="62" t="s">
        <v>39</v>
      </c>
      <c r="B21" s="65"/>
      <c r="C21" s="63">
        <v>0.01</v>
      </c>
      <c r="D21" s="64">
        <f>D13*C21</f>
        <v>15.713200000000001</v>
      </c>
      <c r="E21" s="4"/>
    </row>
    <row r="22" spans="1:5" ht="12.75" customHeight="1">
      <c r="A22" s="62" t="s">
        <v>40</v>
      </c>
      <c r="B22" s="65"/>
      <c r="C22" s="63">
        <v>6.0000000000000001E-3</v>
      </c>
      <c r="D22" s="64">
        <f>D13*C22</f>
        <v>9.4279200000000003</v>
      </c>
      <c r="E22" s="4"/>
    </row>
    <row r="23" spans="1:5" ht="12.75" customHeight="1">
      <c r="A23" s="192" t="s">
        <v>41</v>
      </c>
      <c r="B23" s="192"/>
      <c r="C23" s="63">
        <v>2E-3</v>
      </c>
      <c r="D23" s="64">
        <f>D13*C23+0.01</f>
        <v>3.1526399999999999</v>
      </c>
      <c r="E23" s="4"/>
    </row>
    <row r="24" spans="1:5" ht="12.75" customHeight="1">
      <c r="A24" s="62" t="s">
        <v>42</v>
      </c>
      <c r="B24" s="65"/>
      <c r="C24" s="63">
        <v>0.08</v>
      </c>
      <c r="D24" s="64">
        <f>D13*C24</f>
        <v>125.7056</v>
      </c>
      <c r="E24" s="4"/>
    </row>
    <row r="25" spans="1:5" ht="12.75" customHeight="1">
      <c r="A25" s="66" t="s">
        <v>43</v>
      </c>
      <c r="B25" s="67"/>
      <c r="C25" s="68">
        <f>SUM(C17:C24)</f>
        <v>0.36800000000000005</v>
      </c>
      <c r="D25" s="69">
        <f>SUM(D17:D24)</f>
        <v>578.25576000000001</v>
      </c>
      <c r="E25" s="4"/>
    </row>
    <row r="26" spans="1:5" ht="12.75" customHeight="1">
      <c r="A26" s="70"/>
      <c r="B26" s="71"/>
      <c r="C26" s="71"/>
      <c r="D26" s="72"/>
      <c r="E26" s="4"/>
    </row>
    <row r="27" spans="1:5" ht="12.75" customHeight="1">
      <c r="A27" s="186" t="s">
        <v>44</v>
      </c>
      <c r="B27" s="186"/>
      <c r="C27" s="186"/>
      <c r="D27" s="186"/>
      <c r="E27" s="4"/>
    </row>
    <row r="28" spans="1:5" ht="12.75" customHeight="1">
      <c r="A28" s="43" t="s">
        <v>33</v>
      </c>
      <c r="B28" s="73"/>
      <c r="C28" s="59" t="s">
        <v>34</v>
      </c>
      <c r="D28" s="61" t="s">
        <v>19</v>
      </c>
      <c r="E28" s="4"/>
    </row>
    <row r="29" spans="1:5" ht="12.75" customHeight="1">
      <c r="A29" s="189" t="s">
        <v>45</v>
      </c>
      <c r="B29" s="189"/>
      <c r="C29" s="74">
        <v>0.1111</v>
      </c>
      <c r="D29" s="64">
        <f>D13*C29</f>
        <v>174.57365200000001</v>
      </c>
      <c r="E29" s="4"/>
    </row>
    <row r="30" spans="1:5" ht="12.75" customHeight="1">
      <c r="A30" s="189" t="s">
        <v>46</v>
      </c>
      <c r="B30" s="189"/>
      <c r="C30" s="74">
        <v>1E-4</v>
      </c>
      <c r="D30" s="64">
        <f>D13*C30</f>
        <v>0.15713199999999999</v>
      </c>
      <c r="E30" s="4"/>
    </row>
    <row r="31" spans="1:5" ht="12.75" customHeight="1">
      <c r="A31" s="189" t="s">
        <v>47</v>
      </c>
      <c r="B31" s="189"/>
      <c r="C31" s="74">
        <v>1E-4</v>
      </c>
      <c r="D31" s="64">
        <f>D13*C31</f>
        <v>0.15713199999999999</v>
      </c>
      <c r="E31" s="4"/>
    </row>
    <row r="32" spans="1:5" ht="12.75" customHeight="1">
      <c r="A32" s="189" t="s">
        <v>48</v>
      </c>
      <c r="B32" s="189"/>
      <c r="C32" s="74">
        <v>1E-4</v>
      </c>
      <c r="D32" s="64">
        <f>D13*C32</f>
        <v>0.15713199999999999</v>
      </c>
      <c r="E32" s="4"/>
    </row>
    <row r="33" spans="1:14" ht="12.75" customHeight="1">
      <c r="A33" s="189" t="s">
        <v>49</v>
      </c>
      <c r="B33" s="189"/>
      <c r="C33" s="74">
        <v>1E-4</v>
      </c>
      <c r="D33" s="64">
        <f>D13*C33</f>
        <v>0.15713199999999999</v>
      </c>
      <c r="E33" s="4"/>
    </row>
    <row r="34" spans="1:14" ht="12.75" customHeight="1">
      <c r="A34" s="189" t="s">
        <v>50</v>
      </c>
      <c r="B34" s="189"/>
      <c r="C34" s="74">
        <v>1.4499999999999999E-3</v>
      </c>
      <c r="D34" s="64">
        <v>2.15</v>
      </c>
      <c r="E34" s="4"/>
    </row>
    <row r="35" spans="1:14" ht="12.75" customHeight="1">
      <c r="A35" s="190" t="s">
        <v>51</v>
      </c>
      <c r="B35" s="190"/>
      <c r="C35" s="63">
        <v>8.3299999999999999E-2</v>
      </c>
      <c r="D35" s="64">
        <f>C35*D13</f>
        <v>130.89095599999999</v>
      </c>
      <c r="E35" s="4"/>
    </row>
    <row r="36" spans="1:14" ht="12.75" customHeight="1">
      <c r="A36" s="66" t="s">
        <v>52</v>
      </c>
      <c r="B36" s="67"/>
      <c r="C36" s="68">
        <f>SUM(C29:C35)</f>
        <v>0.19625000000000004</v>
      </c>
      <c r="D36" s="69">
        <f>SUM(D29:D35)</f>
        <v>308.24313599999994</v>
      </c>
      <c r="E36" s="4"/>
    </row>
    <row r="37" spans="1:14" ht="12.75" customHeight="1">
      <c r="A37" s="70"/>
      <c r="B37" s="71"/>
      <c r="C37" s="71"/>
      <c r="D37" s="75"/>
      <c r="E37" s="4"/>
    </row>
    <row r="38" spans="1:14" ht="12.75" customHeight="1">
      <c r="A38" s="186" t="s">
        <v>53</v>
      </c>
      <c r="B38" s="186"/>
      <c r="C38" s="186"/>
      <c r="D38" s="186"/>
      <c r="E38" s="5"/>
    </row>
    <row r="39" spans="1:14" ht="12.75" customHeight="1">
      <c r="A39" s="191" t="s">
        <v>33</v>
      </c>
      <c r="B39" s="191"/>
      <c r="C39" s="59" t="s">
        <v>34</v>
      </c>
      <c r="D39" s="61" t="s">
        <v>19</v>
      </c>
      <c r="E39" s="5"/>
    </row>
    <row r="40" spans="1:14" ht="12.75" customHeight="1">
      <c r="A40" s="189" t="s">
        <v>54</v>
      </c>
      <c r="B40" s="189"/>
      <c r="C40" s="76">
        <v>4.1999999999999997E-3</v>
      </c>
      <c r="D40" s="64">
        <f>D13*C40</f>
        <v>6.599543999999999</v>
      </c>
      <c r="E40" s="5"/>
    </row>
    <row r="41" spans="1:14" ht="12.75" customHeight="1">
      <c r="A41" s="189" t="s">
        <v>55</v>
      </c>
      <c r="B41" s="189"/>
      <c r="C41" s="76">
        <v>8.0000000000000004E-4</v>
      </c>
      <c r="D41" s="64">
        <f>D13*C41</f>
        <v>1.257056</v>
      </c>
      <c r="E41" s="5"/>
    </row>
    <row r="42" spans="1:14" ht="12.75" customHeight="1">
      <c r="A42" s="189" t="s">
        <v>56</v>
      </c>
      <c r="B42" s="189"/>
      <c r="C42" s="76">
        <v>3.2000000000000001E-2</v>
      </c>
      <c r="D42" s="64">
        <f>D13*C42</f>
        <v>50.282240000000002</v>
      </c>
      <c r="E42" s="5"/>
    </row>
    <row r="43" spans="1:14" ht="12.75" customHeight="1">
      <c r="A43" s="77"/>
      <c r="B43" s="78" t="s">
        <v>57</v>
      </c>
      <c r="C43" s="68">
        <f>SUM(C40:C42)</f>
        <v>3.6999999999999998E-2</v>
      </c>
      <c r="D43" s="69">
        <f>SUM(D40:D42)</f>
        <v>58.138840000000002</v>
      </c>
      <c r="E43" s="4"/>
    </row>
    <row r="44" spans="1:14" ht="12.75" customHeight="1">
      <c r="A44" s="79"/>
      <c r="B44" s="80"/>
      <c r="C44" s="80"/>
      <c r="D44" s="75"/>
      <c r="E44" s="4"/>
      <c r="G44" s="135"/>
      <c r="H44" s="135"/>
    </row>
    <row r="45" spans="1:14" ht="12.75" customHeight="1">
      <c r="A45" s="186" t="s">
        <v>58</v>
      </c>
      <c r="B45" s="186"/>
      <c r="C45" s="186"/>
      <c r="D45" s="186"/>
      <c r="E45" s="4"/>
      <c r="N45" s="3"/>
    </row>
    <row r="46" spans="1:14" ht="12.75" customHeight="1">
      <c r="A46" s="81"/>
      <c r="B46" s="82"/>
      <c r="C46" s="81"/>
      <c r="D46" s="44"/>
      <c r="E46" s="4"/>
      <c r="N46" s="3"/>
    </row>
    <row r="47" spans="1:14" ht="12.75" customHeight="1">
      <c r="A47" s="191" t="s">
        <v>33</v>
      </c>
      <c r="B47" s="191"/>
      <c r="C47" s="59" t="s">
        <v>34</v>
      </c>
      <c r="D47" s="83" t="s">
        <v>19</v>
      </c>
      <c r="E47" s="4"/>
      <c r="N47" s="3"/>
    </row>
    <row r="48" spans="1:14" ht="12.75" customHeight="1">
      <c r="A48" s="189" t="s">
        <v>59</v>
      </c>
      <c r="B48" s="189"/>
      <c r="C48" s="63">
        <f>C25*C36</f>
        <v>7.222000000000002E-2</v>
      </c>
      <c r="D48" s="64">
        <f>D13*C48</f>
        <v>113.48073040000003</v>
      </c>
      <c r="E48" s="4"/>
      <c r="N48" s="3"/>
    </row>
    <row r="49" spans="1:14" ht="12.75" customHeight="1">
      <c r="A49" s="77"/>
      <c r="B49" s="78" t="s">
        <v>60</v>
      </c>
      <c r="C49" s="68">
        <f>SUM(C48:C48)</f>
        <v>7.222000000000002E-2</v>
      </c>
      <c r="D49" s="69">
        <f>D48</f>
        <v>113.48073040000003</v>
      </c>
      <c r="E49" s="6"/>
      <c r="F49" s="7"/>
      <c r="N49" s="3"/>
    </row>
    <row r="50" spans="1:14" ht="12.75" customHeight="1">
      <c r="A50" s="79"/>
      <c r="B50" s="80"/>
      <c r="C50" s="84"/>
      <c r="D50" s="85"/>
      <c r="E50" s="4"/>
      <c r="K50" s="8"/>
      <c r="L50" s="8"/>
      <c r="N50" s="9"/>
    </row>
    <row r="51" spans="1:14" ht="12.75" customHeight="1">
      <c r="A51" s="66" t="s">
        <v>135</v>
      </c>
      <c r="B51" s="67"/>
      <c r="C51" s="86">
        <f>SUM(C25+C36+C43+C49)</f>
        <v>0.67347000000000024</v>
      </c>
      <c r="D51" s="69">
        <f>SUM(D13+D25+D36+D43+D49)</f>
        <v>2629.4384663999999</v>
      </c>
      <c r="E51" s="4"/>
      <c r="F51" s="10"/>
      <c r="G51" s="10"/>
      <c r="H51" s="10"/>
      <c r="K51" s="8"/>
      <c r="L51" s="8"/>
      <c r="N51" s="9"/>
    </row>
    <row r="52" spans="1:14" ht="12.75" customHeight="1">
      <c r="A52" s="187" t="s">
        <v>61</v>
      </c>
      <c r="B52" s="187"/>
      <c r="C52" s="187"/>
      <c r="D52" s="187"/>
      <c r="E52" s="4"/>
      <c r="F52" s="10"/>
      <c r="G52" s="10"/>
      <c r="H52" s="10"/>
      <c r="K52" s="8"/>
      <c r="L52" s="8"/>
      <c r="N52" s="9"/>
    </row>
    <row r="53" spans="1:14" ht="12.75" customHeight="1">
      <c r="A53" s="184" t="s">
        <v>62</v>
      </c>
      <c r="B53" s="184"/>
      <c r="C53" s="41" t="s">
        <v>63</v>
      </c>
      <c r="D53" s="87" t="s">
        <v>64</v>
      </c>
      <c r="E53" s="4"/>
      <c r="K53" s="8"/>
      <c r="L53" s="8"/>
      <c r="N53" s="9"/>
    </row>
    <row r="54" spans="1:14" ht="12.75" customHeight="1">
      <c r="A54" s="79" t="s">
        <v>65</v>
      </c>
      <c r="B54" s="60"/>
      <c r="C54" s="136" t="s">
        <v>139</v>
      </c>
      <c r="D54" s="88">
        <f>(4.5*C54)-(D10*6%)</f>
        <v>112.0488</v>
      </c>
      <c r="E54" s="4"/>
      <c r="K54" s="8"/>
      <c r="L54" s="8"/>
      <c r="N54" s="9"/>
    </row>
    <row r="55" spans="1:14" ht="12.75" customHeight="1">
      <c r="A55" s="79" t="s">
        <v>93</v>
      </c>
      <c r="B55" s="60"/>
      <c r="C55" s="136" t="s">
        <v>66</v>
      </c>
      <c r="D55" s="88">
        <v>15.7532</v>
      </c>
      <c r="E55" s="4"/>
      <c r="K55" s="8"/>
      <c r="L55" s="8"/>
      <c r="N55" s="9"/>
    </row>
    <row r="56" spans="1:14" ht="12.75" customHeight="1">
      <c r="A56" s="189" t="s">
        <v>67</v>
      </c>
      <c r="B56" s="189"/>
      <c r="C56" s="136" t="s">
        <v>66</v>
      </c>
      <c r="D56" s="88">
        <v>6</v>
      </c>
      <c r="E56" s="135"/>
      <c r="K56" s="8"/>
      <c r="L56" s="8"/>
      <c r="N56" s="9"/>
    </row>
    <row r="57" spans="1:14" ht="12.75" customHeight="1">
      <c r="A57" s="192" t="s">
        <v>160</v>
      </c>
      <c r="B57" s="193"/>
      <c r="C57" s="136" t="s">
        <v>66</v>
      </c>
      <c r="D57" s="88">
        <v>3.5</v>
      </c>
      <c r="E57" s="200"/>
      <c r="K57" s="8"/>
      <c r="L57" s="8"/>
      <c r="N57" s="9"/>
    </row>
    <row r="58" spans="1:14" ht="12.75" customHeight="1">
      <c r="A58" s="190" t="s">
        <v>68</v>
      </c>
      <c r="B58" s="190"/>
      <c r="C58" s="136" t="s">
        <v>66</v>
      </c>
      <c r="D58" s="88">
        <v>0</v>
      </c>
      <c r="E58" s="135"/>
      <c r="K58" s="8"/>
      <c r="L58" s="8"/>
      <c r="N58" s="9"/>
    </row>
    <row r="59" spans="1:14" ht="12.75" customHeight="1">
      <c r="A59" s="79" t="s">
        <v>69</v>
      </c>
      <c r="B59" s="60"/>
      <c r="C59" s="136" t="s">
        <v>70</v>
      </c>
      <c r="D59" s="88">
        <f>(15.5*C59)-(341*10%)</f>
        <v>306.89999999999998</v>
      </c>
      <c r="E59" s="4"/>
      <c r="K59" s="8"/>
      <c r="L59" s="8"/>
      <c r="N59" s="9"/>
    </row>
    <row r="60" spans="1:14" ht="12.75" customHeight="1">
      <c r="A60" s="79" t="s">
        <v>71</v>
      </c>
      <c r="B60" s="60"/>
      <c r="C60" s="136" t="s">
        <v>66</v>
      </c>
      <c r="D60" s="88">
        <v>15</v>
      </c>
      <c r="E60" s="4"/>
      <c r="K60" s="8"/>
      <c r="L60" s="8"/>
      <c r="N60" s="9"/>
    </row>
    <row r="61" spans="1:14" ht="12.75" customHeight="1">
      <c r="A61" s="66" t="s">
        <v>72</v>
      </c>
      <c r="B61" s="67"/>
      <c r="C61" s="89"/>
      <c r="D61" s="90">
        <f>SUM(D54:D60)</f>
        <v>459.202</v>
      </c>
      <c r="E61" s="4"/>
      <c r="K61" s="8"/>
      <c r="L61" s="8"/>
      <c r="N61" s="9"/>
    </row>
    <row r="62" spans="1:14" ht="12.75" customHeight="1">
      <c r="A62" s="73"/>
      <c r="B62" s="73"/>
      <c r="C62" s="91"/>
      <c r="D62" s="92"/>
      <c r="E62" s="4"/>
      <c r="K62" s="8"/>
      <c r="L62" s="8"/>
      <c r="N62" s="9"/>
    </row>
    <row r="63" spans="1:14" ht="12.75" customHeight="1">
      <c r="A63" s="67" t="s">
        <v>73</v>
      </c>
      <c r="B63" s="67"/>
      <c r="C63" s="93"/>
      <c r="D63" s="90">
        <f>D51+D61</f>
        <v>3088.6404664000002</v>
      </c>
      <c r="E63" s="4"/>
      <c r="K63" s="8"/>
      <c r="L63" s="8"/>
      <c r="N63" s="9"/>
    </row>
    <row r="64" spans="1:14" ht="12.75" customHeight="1">
      <c r="A64" s="94"/>
      <c r="B64" s="94"/>
      <c r="C64" s="95"/>
      <c r="D64" s="96"/>
      <c r="E64" s="135"/>
      <c r="K64" s="8"/>
      <c r="L64" s="8"/>
      <c r="N64" s="9"/>
    </row>
    <row r="65" spans="1:14" ht="12.75" customHeight="1">
      <c r="A65" s="186" t="s">
        <v>74</v>
      </c>
      <c r="B65" s="186"/>
      <c r="C65" s="186"/>
      <c r="D65" s="97" t="s">
        <v>75</v>
      </c>
      <c r="E65" s="4"/>
      <c r="K65" s="8"/>
      <c r="L65" s="8"/>
      <c r="N65" s="9"/>
    </row>
    <row r="66" spans="1:14" ht="12.75" customHeight="1">
      <c r="A66" s="187" t="s">
        <v>76</v>
      </c>
      <c r="B66" s="187"/>
      <c r="C66" s="187"/>
      <c r="D66" s="187"/>
      <c r="E66" s="4"/>
      <c r="K66" s="8"/>
      <c r="L66" s="8"/>
      <c r="N66" s="9"/>
    </row>
    <row r="67" spans="1:14" ht="12.75" customHeight="1">
      <c r="A67" s="182" t="s">
        <v>77</v>
      </c>
      <c r="B67" s="182"/>
      <c r="C67" s="182"/>
      <c r="D67" s="98" t="s">
        <v>64</v>
      </c>
      <c r="E67" s="4"/>
      <c r="K67" s="8"/>
      <c r="L67" s="8"/>
      <c r="N67" s="9"/>
    </row>
    <row r="68" spans="1:14" ht="12.75" customHeight="1">
      <c r="A68" s="79" t="s">
        <v>78</v>
      </c>
      <c r="B68" s="60"/>
      <c r="C68" s="76">
        <v>1E-3</v>
      </c>
      <c r="D68" s="99">
        <f>D63*C68</f>
        <v>3.0886404664000002</v>
      </c>
      <c r="E68" s="4"/>
      <c r="K68" s="8"/>
      <c r="L68" s="8"/>
      <c r="N68" s="9"/>
    </row>
    <row r="69" spans="1:14" ht="12.75" customHeight="1">
      <c r="A69" s="79" t="s">
        <v>79</v>
      </c>
      <c r="B69" s="60"/>
      <c r="C69" s="76">
        <v>1E-3</v>
      </c>
      <c r="D69" s="99">
        <f>D63*C69</f>
        <v>3.0886404664000002</v>
      </c>
      <c r="E69" s="4"/>
      <c r="K69" s="8"/>
      <c r="L69" s="8"/>
      <c r="N69" s="9"/>
    </row>
    <row r="70" spans="1:14" ht="12.75" customHeight="1">
      <c r="A70" s="66" t="s">
        <v>80</v>
      </c>
      <c r="B70" s="67"/>
      <c r="C70" s="100">
        <f>SUM(C68:C69)</f>
        <v>2E-3</v>
      </c>
      <c r="D70" s="101">
        <f>SUM(D68:D69)</f>
        <v>6.1772809328000005</v>
      </c>
      <c r="E70" s="4"/>
      <c r="K70" s="8"/>
      <c r="L70" s="8"/>
      <c r="N70" s="9"/>
    </row>
    <row r="71" spans="1:14" ht="12.75" customHeight="1">
      <c r="A71" s="102"/>
      <c r="B71" s="102"/>
      <c r="C71" s="103"/>
      <c r="D71" s="104"/>
      <c r="E71" s="4"/>
      <c r="F71" s="11"/>
      <c r="K71" s="8"/>
      <c r="L71" s="8"/>
      <c r="N71" s="9"/>
    </row>
    <row r="72" spans="1:14" ht="12.75" customHeight="1">
      <c r="A72" s="186" t="s">
        <v>81</v>
      </c>
      <c r="B72" s="186"/>
      <c r="C72" s="186"/>
      <c r="D72" s="90">
        <f>D63+D70</f>
        <v>3094.8177473328001</v>
      </c>
      <c r="E72" s="12"/>
      <c r="K72" s="8"/>
      <c r="L72" s="8"/>
      <c r="N72" s="9"/>
    </row>
    <row r="73" spans="1:14" ht="12.75" customHeight="1">
      <c r="A73" s="188" t="s">
        <v>82</v>
      </c>
      <c r="B73" s="188"/>
      <c r="C73" s="188"/>
      <c r="D73" s="188"/>
      <c r="E73" s="6"/>
      <c r="F73" s="13"/>
      <c r="K73" s="8"/>
      <c r="L73" s="8"/>
      <c r="N73" s="9"/>
    </row>
    <row r="74" spans="1:14" ht="12.75" customHeight="1">
      <c r="A74" s="186" t="s">
        <v>83</v>
      </c>
      <c r="B74" s="186"/>
      <c r="C74" s="100" t="s">
        <v>84</v>
      </c>
      <c r="D74" s="105" t="s">
        <v>64</v>
      </c>
      <c r="E74" s="4"/>
      <c r="F74" s="11"/>
      <c r="K74" s="8"/>
      <c r="L74" s="8"/>
      <c r="M74" s="14"/>
      <c r="N74" s="3"/>
    </row>
    <row r="75" spans="1:14" ht="12.75" customHeight="1">
      <c r="A75" s="79" t="s">
        <v>85</v>
      </c>
      <c r="B75" s="60"/>
      <c r="C75" s="76">
        <v>0.05</v>
      </c>
      <c r="D75" s="99">
        <f>SUM(D72/D65*C75)</f>
        <v>169.39341802587853</v>
      </c>
      <c r="E75" s="15"/>
      <c r="N75" s="16"/>
    </row>
    <row r="76" spans="1:14" ht="12.75" customHeight="1">
      <c r="A76" s="79" t="s">
        <v>86</v>
      </c>
      <c r="B76" s="60"/>
      <c r="C76" s="76">
        <v>0.03</v>
      </c>
      <c r="D76" s="99">
        <f>SUM(D72/D65*C76)</f>
        <v>101.6360508155271</v>
      </c>
      <c r="E76" s="4"/>
      <c r="K76" s="17"/>
      <c r="N76" s="16"/>
    </row>
    <row r="77" spans="1:14" ht="12.75" customHeight="1">
      <c r="A77" s="79" t="s">
        <v>87</v>
      </c>
      <c r="B77" s="60"/>
      <c r="C77" s="76">
        <v>6.4999999999999997E-3</v>
      </c>
      <c r="D77" s="99">
        <f>SUM(D72/D65*C77)</f>
        <v>22.021144343364206</v>
      </c>
      <c r="E77" s="4"/>
      <c r="I77" s="8"/>
      <c r="N77" s="3"/>
    </row>
    <row r="78" spans="1:14" ht="12.75" customHeight="1">
      <c r="A78" s="182" t="s">
        <v>88</v>
      </c>
      <c r="B78" s="182"/>
      <c r="C78" s="68">
        <f>SUM(C75:C77)</f>
        <v>8.6500000000000007E-2</v>
      </c>
      <c r="D78" s="101">
        <f>SUM(D75:D77)</f>
        <v>293.05061318476982</v>
      </c>
      <c r="E78" s="4"/>
      <c r="F78" s="11"/>
      <c r="I78" s="8"/>
      <c r="N78" s="3"/>
    </row>
    <row r="79" spans="1:14" ht="12.75" customHeight="1">
      <c r="A79" s="56" t="s">
        <v>89</v>
      </c>
      <c r="B79" s="82"/>
      <c r="C79" s="106"/>
      <c r="D79" s="107">
        <f>SUM(D78+D70)/D63</f>
        <v>9.688013136288999E-2</v>
      </c>
      <c r="E79" s="4"/>
      <c r="I79" s="8"/>
      <c r="N79" s="3"/>
    </row>
    <row r="80" spans="1:14" ht="12.75" customHeight="1">
      <c r="A80" s="62"/>
      <c r="B80" s="108"/>
      <c r="C80" s="109"/>
      <c r="D80" s="110"/>
      <c r="E80" s="4"/>
    </row>
    <row r="81" spans="1:6" ht="12.75" customHeight="1">
      <c r="A81" s="183" t="s">
        <v>90</v>
      </c>
      <c r="B81" s="183"/>
      <c r="C81" s="183"/>
      <c r="D81" s="183"/>
      <c r="E81" s="4"/>
    </row>
    <row r="82" spans="1:6" ht="12.75" customHeight="1">
      <c r="A82" s="62"/>
      <c r="B82" s="108"/>
      <c r="C82" s="109"/>
      <c r="D82" s="110"/>
      <c r="E82" s="4"/>
    </row>
    <row r="83" spans="1:6" ht="12.75" customHeight="1">
      <c r="A83" s="184" t="s">
        <v>91</v>
      </c>
      <c r="B83" s="184"/>
      <c r="C83" s="111"/>
      <c r="D83" s="90">
        <f>D72+D78</f>
        <v>3387.8683605175697</v>
      </c>
      <c r="E83" s="4"/>
      <c r="F83" s="11"/>
    </row>
    <row r="84" spans="1:6" ht="12.75" customHeight="1">
      <c r="A84" s="185"/>
      <c r="B84" s="185"/>
      <c r="C84" s="185"/>
      <c r="D84" s="185"/>
      <c r="E84" s="4"/>
      <c r="F84" s="11"/>
    </row>
    <row r="85" spans="1:6" ht="12.75" customHeight="1">
      <c r="A85" s="186" t="s">
        <v>92</v>
      </c>
      <c r="B85" s="186"/>
      <c r="C85" s="186"/>
      <c r="D85" s="112">
        <f>D83*B6</f>
        <v>13551.473442070279</v>
      </c>
      <c r="E85" s="4"/>
      <c r="F85" s="11"/>
    </row>
    <row r="86" spans="1:6" ht="12.75" customHeight="1">
      <c r="A86" s="39"/>
      <c r="B86" s="113"/>
      <c r="C86" s="113"/>
      <c r="D86" s="113"/>
      <c r="F86" s="11"/>
    </row>
    <row r="87" spans="1:6" ht="5.0999999999999996" customHeight="1">
      <c r="A87" s="49"/>
      <c r="B87" s="114"/>
      <c r="C87" s="114"/>
      <c r="D87" s="115"/>
    </row>
    <row r="88" spans="1:6" ht="12.75" customHeight="1">
      <c r="A88" s="116"/>
      <c r="B88" s="114"/>
      <c r="C88" s="114"/>
      <c r="D88" s="114"/>
    </row>
    <row r="89" spans="1:6" ht="12.75" customHeight="1">
      <c r="A89" s="181"/>
      <c r="B89" s="181"/>
      <c r="C89" s="181"/>
      <c r="D89" s="181"/>
    </row>
    <row r="90" spans="1:6" ht="12.75" customHeight="1">
      <c r="A90" s="117"/>
      <c r="B90" s="118"/>
      <c r="C90" s="118"/>
      <c r="D90" s="119"/>
    </row>
    <row r="91" spans="1:6" ht="12.75" customHeight="1">
      <c r="A91" s="117"/>
      <c r="B91" s="118"/>
      <c r="C91" s="118"/>
      <c r="D91" s="117"/>
    </row>
    <row r="92" spans="1:6" ht="12.75" customHeight="1">
      <c r="A92" s="118"/>
      <c r="B92" s="118"/>
      <c r="C92" s="118"/>
      <c r="D92" s="119"/>
    </row>
    <row r="93" spans="1:6" ht="12.75" customHeight="1">
      <c r="A93" s="120"/>
      <c r="B93" s="117"/>
      <c r="C93" s="117"/>
      <c r="D93" s="121"/>
    </row>
    <row r="94" spans="1:6" ht="12.75" customHeight="1">
      <c r="A94" s="120"/>
      <c r="B94" s="117"/>
      <c r="C94" s="117"/>
      <c r="D94" s="121"/>
    </row>
    <row r="95" spans="1:6" ht="12.75" customHeight="1">
      <c r="A95" s="117"/>
      <c r="B95" s="117"/>
      <c r="C95" s="117"/>
      <c r="D95" s="117"/>
    </row>
    <row r="96" spans="1:6" ht="12.75" customHeight="1">
      <c r="A96" s="120"/>
      <c r="B96" s="117"/>
      <c r="C96" s="117"/>
      <c r="D96" s="119"/>
    </row>
    <row r="97" spans="1:4" ht="12.75" customHeight="1">
      <c r="A97" s="120"/>
      <c r="B97" s="117"/>
      <c r="C97" s="117"/>
      <c r="D97" s="122"/>
    </row>
    <row r="98" spans="1:4" ht="12.75" customHeight="1">
      <c r="A98" s="123"/>
      <c r="B98" s="124"/>
      <c r="C98" s="124"/>
      <c r="D98" s="125"/>
    </row>
    <row r="99" spans="1:4" ht="12.75" customHeight="1">
      <c r="A99" s="126"/>
      <c r="B99" s="127"/>
      <c r="C99" s="127"/>
      <c r="D99" s="121"/>
    </row>
    <row r="100" spans="1:4" ht="12.75" customHeight="1">
      <c r="A100" s="120"/>
      <c r="B100" s="124"/>
      <c r="C100" s="124"/>
      <c r="D100" s="128"/>
    </row>
    <row r="101" spans="1:4" ht="12.75" customHeight="1">
      <c r="A101" s="120"/>
      <c r="B101" s="129"/>
      <c r="C101" s="129"/>
      <c r="D101" s="121"/>
    </row>
    <row r="102" spans="1:4" ht="12.75" customHeight="1">
      <c r="A102" s="120"/>
      <c r="B102" s="130"/>
      <c r="C102" s="130"/>
      <c r="D102" s="121"/>
    </row>
    <row r="103" spans="1:4" ht="12.75" customHeight="1">
      <c r="A103" s="120"/>
      <c r="B103" s="117"/>
      <c r="C103" s="117"/>
      <c r="D103" s="121"/>
    </row>
    <row r="104" spans="1:4" ht="12.75" customHeight="1">
      <c r="A104" s="120"/>
      <c r="B104" s="117"/>
      <c r="C104" s="117"/>
      <c r="D104" s="121"/>
    </row>
    <row r="105" spans="1:4" ht="12.75" customHeight="1">
      <c r="A105" s="120"/>
      <c r="B105" s="120"/>
      <c r="C105" s="120"/>
      <c r="D105" s="131"/>
    </row>
    <row r="106" spans="1:4" ht="12.75" customHeight="1">
      <c r="A106" s="120"/>
      <c r="B106" s="120"/>
      <c r="C106" s="120"/>
      <c r="D106" s="117"/>
    </row>
    <row r="107" spans="1:4" ht="12.75" customHeight="1">
      <c r="A107" s="120"/>
      <c r="B107" s="117"/>
      <c r="C107" s="117"/>
      <c r="D107" s="121"/>
    </row>
    <row r="108" spans="1:4" ht="12.75" customHeight="1">
      <c r="A108" s="120"/>
      <c r="B108" s="117"/>
      <c r="C108" s="117"/>
      <c r="D108" s="132"/>
    </row>
    <row r="109" spans="1:4" ht="12.75" customHeight="1">
      <c r="A109" s="117"/>
      <c r="B109" s="117"/>
      <c r="C109" s="117"/>
      <c r="D109" s="117"/>
    </row>
    <row r="110" spans="1:4" ht="12.75" customHeight="1">
      <c r="A110" s="120"/>
      <c r="B110" s="117"/>
      <c r="C110" s="117"/>
      <c r="D110" s="133"/>
    </row>
    <row r="111" spans="1:4" ht="12.75" customHeight="1">
      <c r="A111" s="120"/>
      <c r="B111" s="117"/>
      <c r="C111" s="117"/>
      <c r="D111" s="121"/>
    </row>
    <row r="112" spans="1:4" ht="12.75" customHeight="1">
      <c r="A112" s="120"/>
      <c r="B112" s="117"/>
      <c r="C112" s="117"/>
      <c r="D112" s="132"/>
    </row>
    <row r="113" spans="1:4" ht="12.75" customHeight="1">
      <c r="A113" s="120"/>
      <c r="B113" s="117"/>
      <c r="C113" s="117"/>
      <c r="D113" s="117"/>
    </row>
    <row r="114" spans="1:4" ht="12.75" customHeight="1">
      <c r="A114" s="120"/>
      <c r="B114" s="120"/>
      <c r="C114" s="120"/>
      <c r="D114" s="119"/>
    </row>
    <row r="115" spans="1:4" ht="12.75" customHeight="1">
      <c r="A115" s="117"/>
      <c r="B115" s="120"/>
      <c r="C115" s="120"/>
      <c r="D115" s="119"/>
    </row>
    <row r="116" spans="1:4" ht="12.75" customHeight="1">
      <c r="A116" s="120"/>
      <c r="B116" s="120"/>
      <c r="C116" s="120"/>
      <c r="D116" s="119"/>
    </row>
    <row r="117" spans="1:4" ht="12.75" customHeight="1">
      <c r="A117" s="134"/>
      <c r="B117" s="120"/>
      <c r="C117" s="120"/>
      <c r="D117" s="119"/>
    </row>
    <row r="118" spans="1:4" ht="12.75" customHeight="1">
      <c r="A118" s="120"/>
      <c r="B118" s="120"/>
      <c r="C118" s="120"/>
      <c r="D118" s="119"/>
    </row>
    <row r="119" spans="1:4" ht="12.75" customHeight="1">
      <c r="A119" s="120"/>
      <c r="B119" s="117"/>
      <c r="C119" s="117"/>
      <c r="D119" s="119"/>
    </row>
    <row r="120" spans="1:4" ht="12.75" customHeight="1">
      <c r="A120" s="120"/>
      <c r="B120" s="117"/>
      <c r="C120" s="117"/>
      <c r="D120" s="119"/>
    </row>
    <row r="121" spans="1:4" ht="12.75" customHeight="1">
      <c r="A121" s="117"/>
      <c r="B121" s="117"/>
      <c r="C121" s="117"/>
      <c r="D121" s="119"/>
    </row>
    <row r="122" spans="1:4" ht="12.75" customHeight="1">
      <c r="A122" s="120"/>
      <c r="B122" s="117"/>
      <c r="C122" s="117"/>
      <c r="D122" s="119"/>
    </row>
    <row r="123" spans="1:4" ht="15" customHeight="1">
      <c r="A123" s="120"/>
      <c r="B123" s="117"/>
      <c r="C123" s="117"/>
      <c r="D123" s="119"/>
    </row>
    <row r="124" spans="1:4" ht="15" customHeight="1">
      <c r="A124" s="19"/>
      <c r="B124" s="1"/>
      <c r="C124" s="1"/>
      <c r="D124" s="18"/>
    </row>
    <row r="125" spans="1:4" s="2" customFormat="1" ht="12.75" customHeight="1"/>
    <row r="128" spans="1:4" s="2" customFormat="1" ht="12.75" customHeight="1">
      <c r="A128" s="20"/>
    </row>
    <row r="129" spans="1:4" ht="12.75" customHeight="1">
      <c r="D129" s="21"/>
    </row>
    <row r="130" spans="1:4" ht="12.75" customHeight="1">
      <c r="A130" s="22"/>
      <c r="D130" s="21"/>
    </row>
    <row r="131" spans="1:4" ht="12.75" customHeight="1">
      <c r="D131" s="21"/>
    </row>
    <row r="132" spans="1:4" s="2" customFormat="1" ht="12.75" customHeight="1"/>
    <row r="133" spans="1:4" s="2" customFormat="1" ht="12.75" customHeight="1"/>
    <row r="134" spans="1:4" ht="12.75" customHeight="1">
      <c r="D134" s="23"/>
    </row>
    <row r="135" spans="1:4" ht="12.75" customHeight="1">
      <c r="D135" s="23"/>
    </row>
    <row r="136" spans="1:4" s="2" customFormat="1" ht="12.75" customHeight="1"/>
    <row r="137" spans="1:4" s="2" customFormat="1" ht="12.75" customHeight="1">
      <c r="A137" s="20"/>
    </row>
    <row r="138" spans="1:4" ht="12.75" customHeight="1">
      <c r="D138" s="21"/>
    </row>
    <row r="139" spans="1:4" ht="12.75" customHeight="1">
      <c r="A139" s="22"/>
      <c r="D139" s="21"/>
    </row>
    <row r="140" spans="1:4" ht="12.75" customHeight="1">
      <c r="D140" s="21"/>
    </row>
    <row r="141" spans="1:4" s="2" customFormat="1" ht="12.75" customHeight="1"/>
    <row r="142" spans="1:4" s="2" customFormat="1" ht="12.75" customHeight="1"/>
    <row r="143" spans="1:4" ht="12.75" customHeight="1">
      <c r="D143" s="23"/>
    </row>
    <row r="144" spans="1:4" ht="12.75" customHeight="1">
      <c r="D144" s="23"/>
    </row>
    <row r="145" spans="4:4" s="2" customFormat="1" ht="12.75" customHeight="1"/>
    <row r="146" spans="4:4" ht="12.75" customHeight="1">
      <c r="D146" s="23"/>
    </row>
    <row r="147" spans="4:4" ht="12.75" customHeight="1">
      <c r="D147" s="23"/>
    </row>
  </sheetData>
  <sheetProtection algorithmName="SHA-512" hashValue="M42nQFSo6kTngjmHqFhZu1E4K4Eht4vTW0KIn7/yiD11DRRROh7Z9+fZFcK9/uVVkeg+WtNx0O6x83JID8efuQ==" saltValue="q9wqACRK2LCsZJ74Kyhagw==" spinCount="100000" sheet="1" formatCells="0" formatColumns="0" formatRows="0" insertColumns="0" insertRows="0" insertHyperlinks="0" deleteColumns="0" deleteRows="0" sort="0" autoFilter="0" pivotTables="0"/>
  <mergeCells count="45">
    <mergeCell ref="A84:D84"/>
    <mergeCell ref="A85:C85"/>
    <mergeCell ref="A89:D89"/>
    <mergeCell ref="A72:C72"/>
    <mergeCell ref="A73:D73"/>
    <mergeCell ref="A74:B74"/>
    <mergeCell ref="A78:B78"/>
    <mergeCell ref="A81:D81"/>
    <mergeCell ref="A83:B83"/>
    <mergeCell ref="A56:B56"/>
    <mergeCell ref="A57:B57"/>
    <mergeCell ref="A58:B58"/>
    <mergeCell ref="A65:C65"/>
    <mergeCell ref="A66:D66"/>
    <mergeCell ref="A67:C67"/>
    <mergeCell ref="A42:B42"/>
    <mergeCell ref="A45:D45"/>
    <mergeCell ref="A47:B47"/>
    <mergeCell ref="A48:B48"/>
    <mergeCell ref="A52:D52"/>
    <mergeCell ref="A53:B53"/>
    <mergeCell ref="A34:B34"/>
    <mergeCell ref="A35:B35"/>
    <mergeCell ref="A38:D38"/>
    <mergeCell ref="A39:B39"/>
    <mergeCell ref="A40:B40"/>
    <mergeCell ref="A41:B41"/>
    <mergeCell ref="A27:D27"/>
    <mergeCell ref="A29:B29"/>
    <mergeCell ref="A30:B30"/>
    <mergeCell ref="A31:B31"/>
    <mergeCell ref="A32:B32"/>
    <mergeCell ref="A33:B33"/>
    <mergeCell ref="A8:D8"/>
    <mergeCell ref="A13:B13"/>
    <mergeCell ref="A14:D14"/>
    <mergeCell ref="A15:D15"/>
    <mergeCell ref="A17:B17"/>
    <mergeCell ref="A23:B23"/>
    <mergeCell ref="A1:D1"/>
    <mergeCell ref="A3:D3"/>
    <mergeCell ref="A4:D4"/>
    <mergeCell ref="B5:D5"/>
    <mergeCell ref="B6:D6"/>
    <mergeCell ref="B7:D7"/>
  </mergeCells>
  <pageMargins left="0.905555555555556" right="0.39374999999999999" top="1.77152777777778" bottom="0.196527777777778"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Planilhas</vt:lpstr>
      </vt:variant>
      <vt:variant>
        <vt:i4>5</vt:i4>
      </vt:variant>
      <vt:variant>
        <vt:lpstr>Intervalos Nomeados</vt:lpstr>
      </vt:variant>
      <vt:variant>
        <vt:i4>6</vt:i4>
      </vt:variant>
    </vt:vector>
  </HeadingPairs>
  <TitlesOfParts>
    <vt:vector size="11" baseType="lpstr">
      <vt:lpstr>PROPOSTA</vt:lpstr>
      <vt:lpstr>RECEPÇAO</vt:lpstr>
      <vt:lpstr>MOTORISTA</vt:lpstr>
      <vt:lpstr>ASG</vt:lpstr>
      <vt:lpstr>Diarias MOTORISTA</vt:lpstr>
      <vt:lpstr>PROPOSTA!Area_de_impressao</vt:lpstr>
      <vt:lpstr>ASG!Print_Area</vt:lpstr>
      <vt:lpstr>'Diarias MOTORISTA'!Print_Area</vt:lpstr>
      <vt:lpstr>MOTORISTA!Print_Area</vt:lpstr>
      <vt:lpstr>PROPOSTA!Print_Area</vt:lpstr>
      <vt:lpstr>RECEPÇAO!Print_Area</vt:lpstr>
    </vt:vector>
  </TitlesOfParts>
  <Company>UFSC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Joseane Salles Valero</dc:creator>
  <dc:description/>
  <cp:lastModifiedBy>jose eduardo</cp:lastModifiedBy>
  <cp:revision>3</cp:revision>
  <cp:lastPrinted>2024-11-11T20:54:45Z</cp:lastPrinted>
  <dcterms:created xsi:type="dcterms:W3CDTF">2016-06-22T19:00:36Z</dcterms:created>
  <dcterms:modified xsi:type="dcterms:W3CDTF">2024-11-11T21:00:09Z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UFSC</vt:lpwstr>
  </property>
  <property fmtid="{D5CDD505-2E9C-101B-9397-08002B2CF9AE}" pid="4" name="ContentTypeId">
    <vt:lpwstr>0x0101008671D0A5587CD749ADDCA4F285E22B43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